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 autoCompressPictures="0"/>
  <bookViews>
    <workbookView xWindow="0" yWindow="495" windowWidth="28800" windowHeight="16440" tabRatio="867"/>
  </bookViews>
  <sheets>
    <sheet name="31 Desember" sheetId="134" r:id="rId1"/>
    <sheet name="16 Desember" sheetId="133" r:id="rId2"/>
    <sheet name="13 Desember" sheetId="132" r:id="rId3"/>
    <sheet name="kec. sei pinang (Nov)" sheetId="131" r:id="rId4"/>
    <sheet name="kec. sei pinang" sheetId="130" r:id="rId5"/>
  </sheets>
  <externalReferences>
    <externalReference r:id="rId6"/>
    <externalReference r:id="rId7"/>
    <externalReference r:id="rId8"/>
  </externalReferences>
  <definedNames>
    <definedName name="B_A_P_P_E_D_A">[1]BAPPEDA!$J$5</definedName>
    <definedName name="B_A_W_A_S_D_A">[1]BAWASDA!$J$5</definedName>
    <definedName name="BAGIAN_PEMBERDAYAAN_MASYARAKAT_DESA">[1]PMD!$J$5</definedName>
    <definedName name="Bidang">[2]Sheet3!$G$4:$G$9</definedName>
    <definedName name="DAK_Jenis">[2]Sheet3!$C$4:$C$6</definedName>
    <definedName name="DINAS_KEHUTANAN_PERKEBUNAN">[1]EKBANG!$J$4</definedName>
    <definedName name="DINAS_PENDAPATAN_DAERAH">[1]PMD!$J$5</definedName>
    <definedName name="DINAS_PERINDAGKOP_NAKERTRANS">[1]KESBANG!$J$5</definedName>
    <definedName name="DINAS_PERTAMBANGAN_DAN_LINGKUNGAN_HIDUP">[1]CAPIL!$J$5</definedName>
    <definedName name="DINAS_PU_DAN_PERHUBUNGAN">[1]TAPEM!$J$5</definedName>
    <definedName name="_xlnm.Print_Area" localSheetId="2">'13 Desember'!$A$1:$H$89</definedName>
    <definedName name="_xlnm.Print_Area" localSheetId="1">'16 Desember'!$A$1:$H$89</definedName>
    <definedName name="_xlnm.Print_Area" localSheetId="0">'31 Desember'!$A$1:$H$89</definedName>
    <definedName name="_xlnm.Print_Area" localSheetId="4">'kec. sei pinang'!$A$1:$H$89</definedName>
    <definedName name="_xlnm.Print_Area" localSheetId="3">'kec. sei pinang (Nov)'!$A$1:$H$89</definedName>
    <definedName name="sssss">[3]DIKBUDPAR!$J$5</definedName>
    <definedName name="subbid">[2]Sheet3!$G$11:$G$16</definedName>
  </definedNames>
  <calcPr calcId="124519"/>
</workbook>
</file>

<file path=xl/calcChain.xml><?xml version="1.0" encoding="utf-8"?>
<calcChain xmlns="http://schemas.openxmlformats.org/spreadsheetml/2006/main">
  <c r="I77" i="134"/>
  <c r="F77"/>
  <c r="D77"/>
  <c r="I68"/>
  <c r="F68"/>
  <c r="D68"/>
  <c r="I59"/>
  <c r="F59"/>
  <c r="D59"/>
  <c r="I50"/>
  <c r="F50"/>
  <c r="D50"/>
  <c r="I41"/>
  <c r="F41"/>
  <c r="D41"/>
  <c r="C41"/>
  <c r="B187"/>
  <c r="D178"/>
  <c r="D175"/>
  <c r="D174"/>
  <c r="D173"/>
  <c r="D171"/>
  <c r="D170"/>
  <c r="D169"/>
  <c r="D167"/>
  <c r="D166"/>
  <c r="D165"/>
  <c r="D163"/>
  <c r="D162"/>
  <c r="D161"/>
  <c r="D159"/>
  <c r="D195" s="1"/>
  <c r="D158"/>
  <c r="D194" s="1"/>
  <c r="D157"/>
  <c r="B150"/>
  <c r="F143"/>
  <c r="F179" s="1"/>
  <c r="C143"/>
  <c r="C179" s="1"/>
  <c r="F141"/>
  <c r="F178" s="1"/>
  <c r="D141"/>
  <c r="C141"/>
  <c r="C178" s="1"/>
  <c r="C177" s="1"/>
  <c r="C139"/>
  <c r="G137"/>
  <c r="F137"/>
  <c r="F175" s="1"/>
  <c r="G175" s="1"/>
  <c r="D137"/>
  <c r="C137"/>
  <c r="C175" s="1"/>
  <c r="G135"/>
  <c r="F135"/>
  <c r="F174" s="1"/>
  <c r="D135"/>
  <c r="C135"/>
  <c r="C174" s="1"/>
  <c r="C173" s="1"/>
  <c r="F133"/>
  <c r="G133" s="1"/>
  <c r="D133"/>
  <c r="C133"/>
  <c r="F131"/>
  <c r="F171" s="1"/>
  <c r="G171" s="1"/>
  <c r="D131"/>
  <c r="C131"/>
  <c r="C171" s="1"/>
  <c r="G129"/>
  <c r="F129"/>
  <c r="F170" s="1"/>
  <c r="D129"/>
  <c r="C129"/>
  <c r="C170" s="1"/>
  <c r="C169" s="1"/>
  <c r="D127"/>
  <c r="C127"/>
  <c r="F125"/>
  <c r="F167" s="1"/>
  <c r="G167" s="1"/>
  <c r="D125"/>
  <c r="C125"/>
  <c r="C167" s="1"/>
  <c r="I123"/>
  <c r="E123" s="1"/>
  <c r="G123"/>
  <c r="F123"/>
  <c r="F166" s="1"/>
  <c r="D123"/>
  <c r="C123"/>
  <c r="C166" s="1"/>
  <c r="C165" s="1"/>
  <c r="D121"/>
  <c r="C121"/>
  <c r="G119"/>
  <c r="F119"/>
  <c r="F163" s="1"/>
  <c r="D119"/>
  <c r="C119"/>
  <c r="C163" s="1"/>
  <c r="G117"/>
  <c r="F117"/>
  <c r="F162" s="1"/>
  <c r="D117"/>
  <c r="C117"/>
  <c r="C162" s="1"/>
  <c r="C161" s="1"/>
  <c r="D115"/>
  <c r="C115"/>
  <c r="G113"/>
  <c r="F113"/>
  <c r="F159" s="1"/>
  <c r="D113"/>
  <c r="C113"/>
  <c r="C159" s="1"/>
  <c r="F111"/>
  <c r="G111" s="1"/>
  <c r="D111"/>
  <c r="C111"/>
  <c r="G110"/>
  <c r="F110"/>
  <c r="D110"/>
  <c r="C110"/>
  <c r="I109"/>
  <c r="E109" s="1"/>
  <c r="G109"/>
  <c r="F109"/>
  <c r="D109"/>
  <c r="C109"/>
  <c r="G108"/>
  <c r="F108"/>
  <c r="D108"/>
  <c r="C108"/>
  <c r="F106"/>
  <c r="G106" s="1"/>
  <c r="D106"/>
  <c r="C106"/>
  <c r="F105"/>
  <c r="D105"/>
  <c r="C105"/>
  <c r="C158" s="1"/>
  <c r="D103"/>
  <c r="C103"/>
  <c r="C101" s="1"/>
  <c r="B96"/>
  <c r="I84"/>
  <c r="G84"/>
  <c r="I83"/>
  <c r="I82" s="1"/>
  <c r="G83"/>
  <c r="F82"/>
  <c r="D82"/>
  <c r="D143" s="1"/>
  <c r="I80"/>
  <c r="I141" s="1"/>
  <c r="G80"/>
  <c r="C77"/>
  <c r="I75"/>
  <c r="G75"/>
  <c r="I74"/>
  <c r="I137" s="1"/>
  <c r="G74"/>
  <c r="F73"/>
  <c r="G68" s="1"/>
  <c r="D73"/>
  <c r="I71"/>
  <c r="G71"/>
  <c r="C68"/>
  <c r="I66"/>
  <c r="I131" s="1"/>
  <c r="G66"/>
  <c r="I65"/>
  <c r="G65"/>
  <c r="G64"/>
  <c r="F64"/>
  <c r="G59" s="1"/>
  <c r="D64"/>
  <c r="I62"/>
  <c r="G62"/>
  <c r="C59"/>
  <c r="I57"/>
  <c r="I125" s="1"/>
  <c r="G57"/>
  <c r="I56"/>
  <c r="G56"/>
  <c r="F55"/>
  <c r="G50" s="1"/>
  <c r="D55"/>
  <c r="I53"/>
  <c r="G53"/>
  <c r="C50"/>
  <c r="I48"/>
  <c r="G48"/>
  <c r="I47"/>
  <c r="G47"/>
  <c r="G46"/>
  <c r="F46"/>
  <c r="D46"/>
  <c r="I44"/>
  <c r="I117" s="1"/>
  <c r="E117" s="1"/>
  <c r="G44"/>
  <c r="I38"/>
  <c r="I113" s="1"/>
  <c r="G38"/>
  <c r="I35"/>
  <c r="G35"/>
  <c r="I34"/>
  <c r="G34"/>
  <c r="I32"/>
  <c r="G32"/>
  <c r="I31"/>
  <c r="G31"/>
  <c r="I29"/>
  <c r="G29"/>
  <c r="I27"/>
  <c r="G27"/>
  <c r="I26"/>
  <c r="G26"/>
  <c r="I25"/>
  <c r="G25"/>
  <c r="I24"/>
  <c r="I108" s="1"/>
  <c r="E108" s="1"/>
  <c r="G24"/>
  <c r="I22"/>
  <c r="I21"/>
  <c r="I19"/>
  <c r="G19"/>
  <c r="I18"/>
  <c r="G18"/>
  <c r="I17"/>
  <c r="I106" s="1"/>
  <c r="E106" s="1"/>
  <c r="G17"/>
  <c r="I15"/>
  <c r="G15"/>
  <c r="I14"/>
  <c r="G14"/>
  <c r="F11"/>
  <c r="D11"/>
  <c r="C11"/>
  <c r="E55" i="133"/>
  <c r="E64"/>
  <c r="I65"/>
  <c r="I64"/>
  <c r="B187"/>
  <c r="D178"/>
  <c r="D175"/>
  <c r="D174"/>
  <c r="D173"/>
  <c r="D171"/>
  <c r="D170"/>
  <c r="D169"/>
  <c r="D167"/>
  <c r="D166"/>
  <c r="D165" s="1"/>
  <c r="D163"/>
  <c r="D162"/>
  <c r="D161" s="1"/>
  <c r="D159"/>
  <c r="D195" s="1"/>
  <c r="D158"/>
  <c r="D194" s="1"/>
  <c r="D157"/>
  <c r="B150"/>
  <c r="C143"/>
  <c r="C179" s="1"/>
  <c r="F141"/>
  <c r="D141"/>
  <c r="C141"/>
  <c r="C178" s="1"/>
  <c r="C177" s="1"/>
  <c r="C139"/>
  <c r="G137"/>
  <c r="F137"/>
  <c r="F175" s="1"/>
  <c r="G175" s="1"/>
  <c r="D137"/>
  <c r="C137"/>
  <c r="C175" s="1"/>
  <c r="G135"/>
  <c r="F135"/>
  <c r="F174" s="1"/>
  <c r="D135"/>
  <c r="C135"/>
  <c r="C174" s="1"/>
  <c r="D133"/>
  <c r="C133"/>
  <c r="G131"/>
  <c r="F131"/>
  <c r="F171" s="1"/>
  <c r="G171" s="1"/>
  <c r="D131"/>
  <c r="C131"/>
  <c r="C171" s="1"/>
  <c r="G129"/>
  <c r="F129"/>
  <c r="F170" s="1"/>
  <c r="D129"/>
  <c r="C129"/>
  <c r="C170" s="1"/>
  <c r="C169" s="1"/>
  <c r="G127"/>
  <c r="F127"/>
  <c r="D127"/>
  <c r="F125"/>
  <c r="F121" s="1"/>
  <c r="G121" s="1"/>
  <c r="D125"/>
  <c r="C125"/>
  <c r="C167" s="1"/>
  <c r="I123"/>
  <c r="I166" s="1"/>
  <c r="G123"/>
  <c r="F123"/>
  <c r="F166" s="1"/>
  <c r="D123"/>
  <c r="C123"/>
  <c r="C166" s="1"/>
  <c r="D121"/>
  <c r="F119"/>
  <c r="F163" s="1"/>
  <c r="D119"/>
  <c r="C119"/>
  <c r="C163" s="1"/>
  <c r="I117"/>
  <c r="I162" s="1"/>
  <c r="G117"/>
  <c r="F117"/>
  <c r="D117"/>
  <c r="C117"/>
  <c r="C162" s="1"/>
  <c r="C161" s="1"/>
  <c r="D115"/>
  <c r="C115"/>
  <c r="F113"/>
  <c r="F159" s="1"/>
  <c r="D113"/>
  <c r="C113"/>
  <c r="C159" s="1"/>
  <c r="C195" s="1"/>
  <c r="I111"/>
  <c r="E111" s="1"/>
  <c r="G111"/>
  <c r="F111"/>
  <c r="D111"/>
  <c r="C111"/>
  <c r="F110"/>
  <c r="G110" s="1"/>
  <c r="D110"/>
  <c r="C110"/>
  <c r="I109"/>
  <c r="E109" s="1"/>
  <c r="G109"/>
  <c r="F109"/>
  <c r="D109"/>
  <c r="C109"/>
  <c r="G108"/>
  <c r="F108"/>
  <c r="D108"/>
  <c r="C108"/>
  <c r="G106"/>
  <c r="F106"/>
  <c r="D106"/>
  <c r="C106"/>
  <c r="G105"/>
  <c r="F105"/>
  <c r="D105"/>
  <c r="C105"/>
  <c r="C158" s="1"/>
  <c r="F103"/>
  <c r="G103" s="1"/>
  <c r="D103"/>
  <c r="C103"/>
  <c r="B96"/>
  <c r="I84"/>
  <c r="G84"/>
  <c r="I83"/>
  <c r="G83"/>
  <c r="F82"/>
  <c r="F143" s="1"/>
  <c r="F179" s="1"/>
  <c r="D82"/>
  <c r="G82" s="1"/>
  <c r="I80"/>
  <c r="G80"/>
  <c r="F77"/>
  <c r="C77"/>
  <c r="I75"/>
  <c r="G75"/>
  <c r="I74"/>
  <c r="G74"/>
  <c r="F73"/>
  <c r="F68" s="1"/>
  <c r="G68" s="1"/>
  <c r="D73"/>
  <c r="D68" s="1"/>
  <c r="I71"/>
  <c r="G71"/>
  <c r="C68"/>
  <c r="I66"/>
  <c r="G66"/>
  <c r="G65"/>
  <c r="G64"/>
  <c r="F64"/>
  <c r="F59" s="1"/>
  <c r="G59" s="1"/>
  <c r="D64"/>
  <c r="I62"/>
  <c r="G62"/>
  <c r="D59"/>
  <c r="C59"/>
  <c r="I57"/>
  <c r="G57"/>
  <c r="I56"/>
  <c r="G56"/>
  <c r="F55"/>
  <c r="F50" s="1"/>
  <c r="G50" s="1"/>
  <c r="D55"/>
  <c r="D50" s="1"/>
  <c r="I53"/>
  <c r="G53"/>
  <c r="C50"/>
  <c r="I48"/>
  <c r="I119" s="1"/>
  <c r="G48"/>
  <c r="I47"/>
  <c r="I46" s="1"/>
  <c r="G47"/>
  <c r="G46"/>
  <c r="F46"/>
  <c r="F41" s="1"/>
  <c r="D46"/>
  <c r="D41" s="1"/>
  <c r="I44"/>
  <c r="G44"/>
  <c r="C41"/>
  <c r="I38"/>
  <c r="I113" s="1"/>
  <c r="G38"/>
  <c r="I35"/>
  <c r="G35"/>
  <c r="I34"/>
  <c r="G34"/>
  <c r="I32"/>
  <c r="I110" s="1"/>
  <c r="E110" s="1"/>
  <c r="G32"/>
  <c r="I31"/>
  <c r="G31"/>
  <c r="I29"/>
  <c r="G29"/>
  <c r="I27"/>
  <c r="G27"/>
  <c r="I26"/>
  <c r="G26"/>
  <c r="I25"/>
  <c r="G25"/>
  <c r="I24"/>
  <c r="G24"/>
  <c r="I22"/>
  <c r="I21"/>
  <c r="I19"/>
  <c r="G19"/>
  <c r="I18"/>
  <c r="I106" s="1"/>
  <c r="E106" s="1"/>
  <c r="G18"/>
  <c r="I17"/>
  <c r="G17"/>
  <c r="I15"/>
  <c r="G15"/>
  <c r="I14"/>
  <c r="I105" s="1"/>
  <c r="G14"/>
  <c r="F11"/>
  <c r="D11"/>
  <c r="C11"/>
  <c r="C9" s="1"/>
  <c r="I83" i="132"/>
  <c r="E82"/>
  <c r="I82"/>
  <c r="F82"/>
  <c r="D82"/>
  <c r="G75"/>
  <c r="F73"/>
  <c r="G73" s="1"/>
  <c r="D73"/>
  <c r="G65"/>
  <c r="F64"/>
  <c r="G64" s="1"/>
  <c r="D64"/>
  <c r="D55"/>
  <c r="F55"/>
  <c r="G55" s="1"/>
  <c r="I46"/>
  <c r="E46" s="1"/>
  <c r="F46"/>
  <c r="D46"/>
  <c r="G77" i="134" l="1"/>
  <c r="C9"/>
  <c r="I64"/>
  <c r="E64" s="1"/>
  <c r="F127"/>
  <c r="G127" s="1"/>
  <c r="G131"/>
  <c r="I55"/>
  <c r="E50" s="1"/>
  <c r="G125"/>
  <c r="F121"/>
  <c r="G121" s="1"/>
  <c r="I119"/>
  <c r="E119" s="1"/>
  <c r="F139"/>
  <c r="G141"/>
  <c r="F115"/>
  <c r="G115" s="1"/>
  <c r="I111"/>
  <c r="E111" s="1"/>
  <c r="I110"/>
  <c r="E110" s="1"/>
  <c r="F158"/>
  <c r="F157" s="1"/>
  <c r="I11"/>
  <c r="E11" s="1"/>
  <c r="F103"/>
  <c r="G105"/>
  <c r="G162"/>
  <c r="F161"/>
  <c r="G161" s="1"/>
  <c r="G178"/>
  <c r="F177"/>
  <c r="G177" s="1"/>
  <c r="E137"/>
  <c r="I175"/>
  <c r="E175" s="1"/>
  <c r="I163"/>
  <c r="I115"/>
  <c r="E115" s="1"/>
  <c r="E125"/>
  <c r="I167"/>
  <c r="E167" s="1"/>
  <c r="I121"/>
  <c r="E121" s="1"/>
  <c r="E131"/>
  <c r="I171"/>
  <c r="E171" s="1"/>
  <c r="G170"/>
  <c r="F169"/>
  <c r="G169" s="1"/>
  <c r="G174"/>
  <c r="F173"/>
  <c r="G173" s="1"/>
  <c r="D155"/>
  <c r="D196"/>
  <c r="D192" s="1"/>
  <c r="M193" s="1"/>
  <c r="G41"/>
  <c r="C196"/>
  <c r="C195"/>
  <c r="E141"/>
  <c r="I178"/>
  <c r="G163"/>
  <c r="F196"/>
  <c r="I143"/>
  <c r="I139" s="1"/>
  <c r="E139" s="1"/>
  <c r="E82"/>
  <c r="G159"/>
  <c r="F195"/>
  <c r="G195" s="1"/>
  <c r="E113"/>
  <c r="I159"/>
  <c r="D179"/>
  <c r="D177" s="1"/>
  <c r="D139"/>
  <c r="G143"/>
  <c r="C194"/>
  <c r="C157"/>
  <c r="C155" s="1"/>
  <c r="G166"/>
  <c r="F165"/>
  <c r="G165" s="1"/>
  <c r="D9"/>
  <c r="I73"/>
  <c r="E73" s="1"/>
  <c r="G11"/>
  <c r="G73"/>
  <c r="F9"/>
  <c r="E77"/>
  <c r="G82"/>
  <c r="I46"/>
  <c r="G55"/>
  <c r="I105"/>
  <c r="I129"/>
  <c r="I135"/>
  <c r="I162"/>
  <c r="I166"/>
  <c r="I82" i="133"/>
  <c r="I77" s="1"/>
  <c r="F139"/>
  <c r="I68"/>
  <c r="E68" s="1"/>
  <c r="I73"/>
  <c r="E73" s="1"/>
  <c r="F133"/>
  <c r="G133" s="1"/>
  <c r="I131"/>
  <c r="I171" s="1"/>
  <c r="E171" s="1"/>
  <c r="I59"/>
  <c r="E59" s="1"/>
  <c r="I125"/>
  <c r="I121" s="1"/>
  <c r="E121" s="1"/>
  <c r="I55"/>
  <c r="I50" s="1"/>
  <c r="E50" s="1"/>
  <c r="G55"/>
  <c r="G125"/>
  <c r="F115"/>
  <c r="G119"/>
  <c r="I141"/>
  <c r="I178" s="1"/>
  <c r="E178" s="1"/>
  <c r="G141"/>
  <c r="G11"/>
  <c r="G113"/>
  <c r="I108"/>
  <c r="E108" s="1"/>
  <c r="F158"/>
  <c r="G158" s="1"/>
  <c r="E162"/>
  <c r="E166"/>
  <c r="I143"/>
  <c r="G159"/>
  <c r="G170"/>
  <c r="F169"/>
  <c r="G169" s="1"/>
  <c r="I163"/>
  <c r="E119"/>
  <c r="C194"/>
  <c r="C157"/>
  <c r="C155" s="1"/>
  <c r="E46"/>
  <c r="I41"/>
  <c r="E41" s="1"/>
  <c r="G163"/>
  <c r="G166"/>
  <c r="C173"/>
  <c r="I158"/>
  <c r="I103"/>
  <c r="E105"/>
  <c r="F9"/>
  <c r="G41"/>
  <c r="C196"/>
  <c r="C165"/>
  <c r="I159"/>
  <c r="E113"/>
  <c r="G174"/>
  <c r="F173"/>
  <c r="G173" s="1"/>
  <c r="I11"/>
  <c r="D77"/>
  <c r="D9" s="1"/>
  <c r="G73"/>
  <c r="E117"/>
  <c r="E123"/>
  <c r="E125"/>
  <c r="D143"/>
  <c r="F162"/>
  <c r="F167"/>
  <c r="G167" s="1"/>
  <c r="F178"/>
  <c r="C121"/>
  <c r="C101" s="1"/>
  <c r="C127"/>
  <c r="I129"/>
  <c r="I137"/>
  <c r="I115"/>
  <c r="E115" s="1"/>
  <c r="I135"/>
  <c r="G82" i="132"/>
  <c r="I41"/>
  <c r="G46"/>
  <c r="G9" i="134" l="1"/>
  <c r="E59"/>
  <c r="E55"/>
  <c r="G158"/>
  <c r="F194"/>
  <c r="G194" s="1"/>
  <c r="G103"/>
  <c r="F101"/>
  <c r="O101" s="1"/>
  <c r="E135"/>
  <c r="I174"/>
  <c r="I133"/>
  <c r="E133" s="1"/>
  <c r="I161"/>
  <c r="E161" s="1"/>
  <c r="E162"/>
  <c r="E159"/>
  <c r="G157"/>
  <c r="F155"/>
  <c r="I165"/>
  <c r="E165" s="1"/>
  <c r="E166"/>
  <c r="G139"/>
  <c r="D101"/>
  <c r="E105"/>
  <c r="I158"/>
  <c r="I103"/>
  <c r="E163"/>
  <c r="M155"/>
  <c r="G179"/>
  <c r="E143"/>
  <c r="I179"/>
  <c r="E179" s="1"/>
  <c r="F192"/>
  <c r="E46"/>
  <c r="I177"/>
  <c r="E177" s="1"/>
  <c r="E178"/>
  <c r="E129"/>
  <c r="I170"/>
  <c r="I127"/>
  <c r="E127" s="1"/>
  <c r="E68"/>
  <c r="C192"/>
  <c r="G196"/>
  <c r="E82" i="133"/>
  <c r="F101"/>
  <c r="O101" s="1"/>
  <c r="E131"/>
  <c r="I167"/>
  <c r="E167" s="1"/>
  <c r="F165"/>
  <c r="G165" s="1"/>
  <c r="G115"/>
  <c r="E141"/>
  <c r="F194"/>
  <c r="F157"/>
  <c r="G157" s="1"/>
  <c r="I157"/>
  <c r="E158"/>
  <c r="I194"/>
  <c r="E103"/>
  <c r="D179"/>
  <c r="G143"/>
  <c r="D139"/>
  <c r="F161"/>
  <c r="G161" s="1"/>
  <c r="G162"/>
  <c r="E163"/>
  <c r="E77"/>
  <c r="G77"/>
  <c r="F196"/>
  <c r="I161"/>
  <c r="E161" s="1"/>
  <c r="E159"/>
  <c r="E129"/>
  <c r="I170"/>
  <c r="I127"/>
  <c r="E127" s="1"/>
  <c r="I179"/>
  <c r="E143"/>
  <c r="I139"/>
  <c r="E139" s="1"/>
  <c r="I175"/>
  <c r="E175" s="1"/>
  <c r="E137"/>
  <c r="I174"/>
  <c r="I195" s="1"/>
  <c r="E195" s="1"/>
  <c r="I133"/>
  <c r="E133" s="1"/>
  <c r="E135"/>
  <c r="G178"/>
  <c r="F177"/>
  <c r="I9"/>
  <c r="E9" s="1"/>
  <c r="E11"/>
  <c r="G9"/>
  <c r="C192"/>
  <c r="F195"/>
  <c r="G195" s="1"/>
  <c r="B187" i="132"/>
  <c r="D179"/>
  <c r="D177" s="1"/>
  <c r="C179"/>
  <c r="D178"/>
  <c r="C178"/>
  <c r="C177"/>
  <c r="D175"/>
  <c r="C175"/>
  <c r="D174"/>
  <c r="C174"/>
  <c r="D173"/>
  <c r="C173"/>
  <c r="D171"/>
  <c r="C171"/>
  <c r="D170"/>
  <c r="C170"/>
  <c r="D169"/>
  <c r="C169"/>
  <c r="D167"/>
  <c r="C167"/>
  <c r="D166"/>
  <c r="C166"/>
  <c r="D165"/>
  <c r="C165"/>
  <c r="D163"/>
  <c r="D196" s="1"/>
  <c r="C163"/>
  <c r="C196" s="1"/>
  <c r="D162"/>
  <c r="C162"/>
  <c r="D161"/>
  <c r="C161"/>
  <c r="D159"/>
  <c r="D195" s="1"/>
  <c r="C159"/>
  <c r="C195" s="1"/>
  <c r="D158"/>
  <c r="D194" s="1"/>
  <c r="C158"/>
  <c r="C194" s="1"/>
  <c r="D157"/>
  <c r="C157"/>
  <c r="C155" s="1"/>
  <c r="B150"/>
  <c r="F143"/>
  <c r="G143" s="1"/>
  <c r="D143"/>
  <c r="C143"/>
  <c r="F141"/>
  <c r="G141" s="1"/>
  <c r="D141"/>
  <c r="C141"/>
  <c r="D139"/>
  <c r="C139"/>
  <c r="F137"/>
  <c r="G137" s="1"/>
  <c r="D137"/>
  <c r="C137"/>
  <c r="F135"/>
  <c r="G135" s="1"/>
  <c r="D135"/>
  <c r="C135"/>
  <c r="D133"/>
  <c r="C133"/>
  <c r="F131"/>
  <c r="F127" s="1"/>
  <c r="G127" s="1"/>
  <c r="D131"/>
  <c r="C131"/>
  <c r="F129"/>
  <c r="G129" s="1"/>
  <c r="D129"/>
  <c r="C129"/>
  <c r="D127"/>
  <c r="C127"/>
  <c r="F125"/>
  <c r="G125" s="1"/>
  <c r="D125"/>
  <c r="C125"/>
  <c r="F123"/>
  <c r="G123" s="1"/>
  <c r="D123"/>
  <c r="C123"/>
  <c r="F121"/>
  <c r="G121" s="1"/>
  <c r="D121"/>
  <c r="C121"/>
  <c r="F119"/>
  <c r="G119" s="1"/>
  <c r="D119"/>
  <c r="C119"/>
  <c r="F117"/>
  <c r="G117" s="1"/>
  <c r="D117"/>
  <c r="C117"/>
  <c r="D115"/>
  <c r="C115"/>
  <c r="F113"/>
  <c r="G113" s="1"/>
  <c r="D113"/>
  <c r="C113"/>
  <c r="F111"/>
  <c r="G111" s="1"/>
  <c r="D111"/>
  <c r="C111"/>
  <c r="F110"/>
  <c r="G110" s="1"/>
  <c r="D110"/>
  <c r="C110"/>
  <c r="F109"/>
  <c r="G109" s="1"/>
  <c r="D109"/>
  <c r="C109"/>
  <c r="F108"/>
  <c r="D108"/>
  <c r="C108"/>
  <c r="F106"/>
  <c r="G106" s="1"/>
  <c r="D106"/>
  <c r="C106"/>
  <c r="F105"/>
  <c r="G105" s="1"/>
  <c r="D105"/>
  <c r="C105"/>
  <c r="D103"/>
  <c r="C103"/>
  <c r="D101"/>
  <c r="C101"/>
  <c r="B96"/>
  <c r="I84"/>
  <c r="G84"/>
  <c r="G83"/>
  <c r="I80"/>
  <c r="I141" s="1"/>
  <c r="G80"/>
  <c r="F77"/>
  <c r="G77" s="1"/>
  <c r="D77"/>
  <c r="C77"/>
  <c r="I75"/>
  <c r="I74"/>
  <c r="G74"/>
  <c r="I71"/>
  <c r="I135" s="1"/>
  <c r="G71"/>
  <c r="F68"/>
  <c r="D68"/>
  <c r="C68"/>
  <c r="I66"/>
  <c r="G66"/>
  <c r="I65"/>
  <c r="I62"/>
  <c r="I129" s="1"/>
  <c r="G62"/>
  <c r="F59"/>
  <c r="G59" s="1"/>
  <c r="D59"/>
  <c r="C59"/>
  <c r="I57"/>
  <c r="G57"/>
  <c r="I56"/>
  <c r="G56"/>
  <c r="I53"/>
  <c r="I123" s="1"/>
  <c r="G53"/>
  <c r="F50"/>
  <c r="D50"/>
  <c r="C50"/>
  <c r="I48"/>
  <c r="G48"/>
  <c r="I47"/>
  <c r="I119" s="1"/>
  <c r="G47"/>
  <c r="I44"/>
  <c r="I117" s="1"/>
  <c r="G44"/>
  <c r="F41"/>
  <c r="D41"/>
  <c r="C41"/>
  <c r="I38"/>
  <c r="I113" s="1"/>
  <c r="E113" s="1"/>
  <c r="G38"/>
  <c r="I35"/>
  <c r="G35"/>
  <c r="I34"/>
  <c r="I111" s="1"/>
  <c r="E111" s="1"/>
  <c r="G34"/>
  <c r="I32"/>
  <c r="G32"/>
  <c r="I31"/>
  <c r="I110" s="1"/>
  <c r="E110" s="1"/>
  <c r="G31"/>
  <c r="I29"/>
  <c r="I109" s="1"/>
  <c r="E109" s="1"/>
  <c r="G29"/>
  <c r="I27"/>
  <c r="G27"/>
  <c r="I26"/>
  <c r="G26"/>
  <c r="I25"/>
  <c r="I108" s="1"/>
  <c r="E108" s="1"/>
  <c r="G25"/>
  <c r="I24"/>
  <c r="G24"/>
  <c r="I22"/>
  <c r="I21"/>
  <c r="I19"/>
  <c r="G19"/>
  <c r="I18"/>
  <c r="G18"/>
  <c r="I17"/>
  <c r="G17"/>
  <c r="I15"/>
  <c r="I105" s="1"/>
  <c r="G15"/>
  <c r="I14"/>
  <c r="G14"/>
  <c r="F11"/>
  <c r="G11" s="1"/>
  <c r="D11"/>
  <c r="C11"/>
  <c r="C9"/>
  <c r="I196" i="134" l="1"/>
  <c r="E196" s="1"/>
  <c r="G192"/>
  <c r="O193"/>
  <c r="I169"/>
  <c r="E169" s="1"/>
  <c r="E170"/>
  <c r="M101"/>
  <c r="G101"/>
  <c r="E41"/>
  <c r="I9"/>
  <c r="E9" s="1"/>
  <c r="I173"/>
  <c r="E173" s="1"/>
  <c r="E174"/>
  <c r="I157"/>
  <c r="E158"/>
  <c r="I194"/>
  <c r="O155"/>
  <c r="G155"/>
  <c r="E103"/>
  <c r="I101"/>
  <c r="E101" s="1"/>
  <c r="I195"/>
  <c r="E195" s="1"/>
  <c r="I165" i="133"/>
  <c r="E165" s="1"/>
  <c r="F192"/>
  <c r="G194"/>
  <c r="E157"/>
  <c r="F155"/>
  <c r="G177"/>
  <c r="I169"/>
  <c r="E169" s="1"/>
  <c r="E170"/>
  <c r="D101"/>
  <c r="G139"/>
  <c r="I101"/>
  <c r="I196"/>
  <c r="I192" s="1"/>
  <c r="I173"/>
  <c r="E173" s="1"/>
  <c r="E174"/>
  <c r="E194"/>
  <c r="E179"/>
  <c r="I177"/>
  <c r="E177" s="1"/>
  <c r="D177"/>
  <c r="D155" s="1"/>
  <c r="G179"/>
  <c r="D196"/>
  <c r="D192" s="1"/>
  <c r="M193" s="1"/>
  <c r="I143" i="132"/>
  <c r="I179" s="1"/>
  <c r="E179" s="1"/>
  <c r="D155"/>
  <c r="M155" s="1"/>
  <c r="I137"/>
  <c r="I175" s="1"/>
  <c r="E175" s="1"/>
  <c r="I73"/>
  <c r="E73" s="1"/>
  <c r="G68"/>
  <c r="I131"/>
  <c r="E131" s="1"/>
  <c r="I64"/>
  <c r="E64" s="1"/>
  <c r="I125"/>
  <c r="E125" s="1"/>
  <c r="I55"/>
  <c r="E55" s="1"/>
  <c r="G50"/>
  <c r="D9"/>
  <c r="M101" s="1"/>
  <c r="G41"/>
  <c r="F139"/>
  <c r="G139" s="1"/>
  <c r="F133"/>
  <c r="G133" s="1"/>
  <c r="F115"/>
  <c r="G115" s="1"/>
  <c r="I106"/>
  <c r="E106" s="1"/>
  <c r="I11"/>
  <c r="E11" s="1"/>
  <c r="F103"/>
  <c r="F9"/>
  <c r="E105"/>
  <c r="I158"/>
  <c r="E123"/>
  <c r="I166"/>
  <c r="E135"/>
  <c r="I174"/>
  <c r="E119"/>
  <c r="I163"/>
  <c r="E117"/>
  <c r="I162"/>
  <c r="I115"/>
  <c r="E115" s="1"/>
  <c r="E129"/>
  <c r="I170"/>
  <c r="E141"/>
  <c r="I178"/>
  <c r="D192"/>
  <c r="M193" s="1"/>
  <c r="C192"/>
  <c r="E41"/>
  <c r="F158"/>
  <c r="F159"/>
  <c r="F162"/>
  <c r="F163"/>
  <c r="F166"/>
  <c r="F167"/>
  <c r="G167" s="1"/>
  <c r="F170"/>
  <c r="F171"/>
  <c r="G171" s="1"/>
  <c r="F174"/>
  <c r="F175"/>
  <c r="G175" s="1"/>
  <c r="F178"/>
  <c r="F179"/>
  <c r="G179" s="1"/>
  <c r="G108"/>
  <c r="G131"/>
  <c r="I159"/>
  <c r="N101" i="134" l="1"/>
  <c r="E194"/>
  <c r="I192"/>
  <c r="E192" s="1"/>
  <c r="E157"/>
  <c r="I155"/>
  <c r="E155" s="1"/>
  <c r="N155" s="1"/>
  <c r="I155" i="133"/>
  <c r="E155" s="1"/>
  <c r="N155" s="1"/>
  <c r="E196"/>
  <c r="G196"/>
  <c r="G192"/>
  <c r="M101"/>
  <c r="G101"/>
  <c r="O155"/>
  <c r="G155"/>
  <c r="E192"/>
  <c r="E101"/>
  <c r="N101" s="1"/>
  <c r="M155"/>
  <c r="O193"/>
  <c r="I77" i="132"/>
  <c r="E77" s="1"/>
  <c r="E143"/>
  <c r="I139"/>
  <c r="E139" s="1"/>
  <c r="E137"/>
  <c r="I133"/>
  <c r="E133" s="1"/>
  <c r="I68"/>
  <c r="E68" s="1"/>
  <c r="I127"/>
  <c r="E127" s="1"/>
  <c r="I171"/>
  <c r="E171" s="1"/>
  <c r="I59"/>
  <c r="E59" s="1"/>
  <c r="I50"/>
  <c r="E50" s="1"/>
  <c r="I167"/>
  <c r="E167" s="1"/>
  <c r="I121"/>
  <c r="E121" s="1"/>
  <c r="G9"/>
  <c r="F101"/>
  <c r="O101" s="1"/>
  <c r="I103"/>
  <c r="E103" s="1"/>
  <c r="G103"/>
  <c r="E170"/>
  <c r="I173"/>
  <c r="E173" s="1"/>
  <c r="E174"/>
  <c r="I157"/>
  <c r="E158"/>
  <c r="I194"/>
  <c r="G170"/>
  <c r="F169"/>
  <c r="G169" s="1"/>
  <c r="G158"/>
  <c r="F194"/>
  <c r="F157"/>
  <c r="G159"/>
  <c r="F195"/>
  <c r="G195" s="1"/>
  <c r="G174"/>
  <c r="F173"/>
  <c r="G173" s="1"/>
  <c r="G162"/>
  <c r="F161"/>
  <c r="G161" s="1"/>
  <c r="I177"/>
  <c r="E177" s="1"/>
  <c r="E178"/>
  <c r="I161"/>
  <c r="E161" s="1"/>
  <c r="E162"/>
  <c r="E163"/>
  <c r="I165"/>
  <c r="E165" s="1"/>
  <c r="E166"/>
  <c r="E159"/>
  <c r="I195"/>
  <c r="E195" s="1"/>
  <c r="G163"/>
  <c r="F196"/>
  <c r="G196" s="1"/>
  <c r="G178"/>
  <c r="F177"/>
  <c r="G177" s="1"/>
  <c r="G166"/>
  <c r="F165"/>
  <c r="G165" s="1"/>
  <c r="N193" i="134" l="1"/>
  <c r="N193" i="133"/>
  <c r="I196" i="132"/>
  <c r="E196" s="1"/>
  <c r="I169"/>
  <c r="E169" s="1"/>
  <c r="I9"/>
  <c r="E9" s="1"/>
  <c r="G101"/>
  <c r="I101"/>
  <c r="E101" s="1"/>
  <c r="E194"/>
  <c r="F192"/>
  <c r="G194"/>
  <c r="E157"/>
  <c r="G157"/>
  <c r="F155"/>
  <c r="I155" l="1"/>
  <c r="E155" s="1"/>
  <c r="N155" s="1"/>
  <c r="I192"/>
  <c r="E192" s="1"/>
  <c r="N101"/>
  <c r="G192"/>
  <c r="O193"/>
  <c r="O155"/>
  <c r="G155"/>
  <c r="N193" l="1"/>
  <c r="G17" i="131" l="1"/>
  <c r="B187" l="1"/>
  <c r="C179"/>
  <c r="C178"/>
  <c r="C177"/>
  <c r="C175"/>
  <c r="C174"/>
  <c r="C173"/>
  <c r="C171"/>
  <c r="C170"/>
  <c r="C169"/>
  <c r="C167"/>
  <c r="C166"/>
  <c r="C165"/>
  <c r="C163"/>
  <c r="C196" s="1"/>
  <c r="C162"/>
  <c r="C161"/>
  <c r="C159"/>
  <c r="C195" s="1"/>
  <c r="C158"/>
  <c r="C194" s="1"/>
  <c r="C157"/>
  <c r="C155" s="1"/>
  <c r="B150"/>
  <c r="G143"/>
  <c r="F143"/>
  <c r="F179" s="1"/>
  <c r="G179" s="1"/>
  <c r="D143"/>
  <c r="D179" s="1"/>
  <c r="C143"/>
  <c r="G141"/>
  <c r="F141"/>
  <c r="F178" s="1"/>
  <c r="D141"/>
  <c r="D178" s="1"/>
  <c r="D177" s="1"/>
  <c r="C141"/>
  <c r="D139"/>
  <c r="C139"/>
  <c r="F137"/>
  <c r="F175" s="1"/>
  <c r="G175" s="1"/>
  <c r="D137"/>
  <c r="D175" s="1"/>
  <c r="C137"/>
  <c r="G135"/>
  <c r="F135"/>
  <c r="F174" s="1"/>
  <c r="D135"/>
  <c r="D174" s="1"/>
  <c r="D173" s="1"/>
  <c r="C135"/>
  <c r="D133"/>
  <c r="C133"/>
  <c r="F131"/>
  <c r="F171" s="1"/>
  <c r="G171" s="1"/>
  <c r="D131"/>
  <c r="D171" s="1"/>
  <c r="C131"/>
  <c r="C127" s="1"/>
  <c r="G129"/>
  <c r="F129"/>
  <c r="F170" s="1"/>
  <c r="D129"/>
  <c r="D170" s="1"/>
  <c r="D169" s="1"/>
  <c r="C129"/>
  <c r="D127"/>
  <c r="F125"/>
  <c r="F167" s="1"/>
  <c r="G167" s="1"/>
  <c r="D125"/>
  <c r="D167" s="1"/>
  <c r="C125"/>
  <c r="G123"/>
  <c r="F123"/>
  <c r="F166" s="1"/>
  <c r="D123"/>
  <c r="D166" s="1"/>
  <c r="D165" s="1"/>
  <c r="C123"/>
  <c r="C121" s="1"/>
  <c r="D121"/>
  <c r="G119"/>
  <c r="F119"/>
  <c r="F163" s="1"/>
  <c r="D119"/>
  <c r="D163" s="1"/>
  <c r="D196" s="1"/>
  <c r="C119"/>
  <c r="F117"/>
  <c r="F162" s="1"/>
  <c r="D117"/>
  <c r="D162" s="1"/>
  <c r="C117"/>
  <c r="C115" s="1"/>
  <c r="D115"/>
  <c r="F113"/>
  <c r="F159" s="1"/>
  <c r="D113"/>
  <c r="D159" s="1"/>
  <c r="D195" s="1"/>
  <c r="C113"/>
  <c r="F111"/>
  <c r="G111" s="1"/>
  <c r="D111"/>
  <c r="C111"/>
  <c r="F110"/>
  <c r="G110" s="1"/>
  <c r="D110"/>
  <c r="C110"/>
  <c r="G109"/>
  <c r="F109"/>
  <c r="D109"/>
  <c r="C109"/>
  <c r="G108"/>
  <c r="F108"/>
  <c r="D108"/>
  <c r="C108"/>
  <c r="F106"/>
  <c r="G106" s="1"/>
  <c r="D106"/>
  <c r="C106"/>
  <c r="G105"/>
  <c r="F105"/>
  <c r="D105"/>
  <c r="D158" s="1"/>
  <c r="C105"/>
  <c r="D103"/>
  <c r="C103"/>
  <c r="D101"/>
  <c r="M101" s="1"/>
  <c r="B96"/>
  <c r="I84"/>
  <c r="G84"/>
  <c r="I83"/>
  <c r="I143" s="1"/>
  <c r="G83"/>
  <c r="I80"/>
  <c r="I141" s="1"/>
  <c r="G80"/>
  <c r="F77"/>
  <c r="G77" s="1"/>
  <c r="D77"/>
  <c r="C77"/>
  <c r="I75"/>
  <c r="G75"/>
  <c r="I74"/>
  <c r="G74"/>
  <c r="I71"/>
  <c r="I135" s="1"/>
  <c r="G71"/>
  <c r="G68"/>
  <c r="F68"/>
  <c r="D68"/>
  <c r="C68"/>
  <c r="I66"/>
  <c r="G66"/>
  <c r="I65"/>
  <c r="I131" s="1"/>
  <c r="G65"/>
  <c r="I62"/>
  <c r="I129" s="1"/>
  <c r="G62"/>
  <c r="F59"/>
  <c r="G59" s="1"/>
  <c r="D59"/>
  <c r="C59"/>
  <c r="I57"/>
  <c r="G57"/>
  <c r="I56"/>
  <c r="G56"/>
  <c r="I53"/>
  <c r="I123" s="1"/>
  <c r="G53"/>
  <c r="F50"/>
  <c r="G50" s="1"/>
  <c r="D50"/>
  <c r="C50"/>
  <c r="I48"/>
  <c r="G48"/>
  <c r="I47"/>
  <c r="G47"/>
  <c r="I44"/>
  <c r="I117" s="1"/>
  <c r="G44"/>
  <c r="F41"/>
  <c r="G41" s="1"/>
  <c r="D41"/>
  <c r="D9" s="1"/>
  <c r="C41"/>
  <c r="I38"/>
  <c r="I113" s="1"/>
  <c r="G38"/>
  <c r="I35"/>
  <c r="G35"/>
  <c r="I34"/>
  <c r="G34"/>
  <c r="I32"/>
  <c r="G32"/>
  <c r="I31"/>
  <c r="I110" s="1"/>
  <c r="E110" s="1"/>
  <c r="G31"/>
  <c r="I29"/>
  <c r="I109" s="1"/>
  <c r="E109" s="1"/>
  <c r="G29"/>
  <c r="I27"/>
  <c r="G27"/>
  <c r="I26"/>
  <c r="G26"/>
  <c r="I25"/>
  <c r="G25"/>
  <c r="I24"/>
  <c r="G24"/>
  <c r="I22"/>
  <c r="I21"/>
  <c r="I19"/>
  <c r="G19"/>
  <c r="I18"/>
  <c r="G18"/>
  <c r="I17"/>
  <c r="I15"/>
  <c r="G15"/>
  <c r="I14"/>
  <c r="G14"/>
  <c r="F11"/>
  <c r="D11"/>
  <c r="C11"/>
  <c r="C9" s="1"/>
  <c r="I137" l="1"/>
  <c r="I175" s="1"/>
  <c r="E175" s="1"/>
  <c r="F133"/>
  <c r="G133" s="1"/>
  <c r="G137"/>
  <c r="F127"/>
  <c r="G127" s="1"/>
  <c r="G131"/>
  <c r="F139"/>
  <c r="G139" s="1"/>
  <c r="I125"/>
  <c r="G125"/>
  <c r="F121"/>
  <c r="G121" s="1"/>
  <c r="I119"/>
  <c r="I115" s="1"/>
  <c r="E115" s="1"/>
  <c r="F9"/>
  <c r="G9" s="1"/>
  <c r="F115"/>
  <c r="G115" s="1"/>
  <c r="G117"/>
  <c r="G113"/>
  <c r="I111"/>
  <c r="E111" s="1"/>
  <c r="I108"/>
  <c r="E108" s="1"/>
  <c r="I11"/>
  <c r="E11" s="1"/>
  <c r="I106"/>
  <c r="E106" s="1"/>
  <c r="F103"/>
  <c r="F158"/>
  <c r="F194" s="1"/>
  <c r="G11"/>
  <c r="I105"/>
  <c r="D194"/>
  <c r="D192" s="1"/>
  <c r="D157"/>
  <c r="D155" s="1"/>
  <c r="M155" s="1"/>
  <c r="G163"/>
  <c r="F196"/>
  <c r="G196" s="1"/>
  <c r="G170"/>
  <c r="F169"/>
  <c r="G169" s="1"/>
  <c r="G174"/>
  <c r="F173"/>
  <c r="G173" s="1"/>
  <c r="G178"/>
  <c r="F177"/>
  <c r="G177" s="1"/>
  <c r="E123"/>
  <c r="I166"/>
  <c r="I121"/>
  <c r="E121" s="1"/>
  <c r="E131"/>
  <c r="I171"/>
  <c r="E171" s="1"/>
  <c r="E141"/>
  <c r="I178"/>
  <c r="I139"/>
  <c r="E139" s="1"/>
  <c r="E129"/>
  <c r="I170"/>
  <c r="I127"/>
  <c r="E127" s="1"/>
  <c r="E137"/>
  <c r="G162"/>
  <c r="F161"/>
  <c r="G161" s="1"/>
  <c r="E105"/>
  <c r="E113"/>
  <c r="I159"/>
  <c r="E117"/>
  <c r="I162"/>
  <c r="E125"/>
  <c r="I167"/>
  <c r="E167" s="1"/>
  <c r="E135"/>
  <c r="I174"/>
  <c r="I133"/>
  <c r="E133" s="1"/>
  <c r="E143"/>
  <c r="I179"/>
  <c r="E179" s="1"/>
  <c r="G159"/>
  <c r="F195"/>
  <c r="G195" s="1"/>
  <c r="G166"/>
  <c r="F165"/>
  <c r="G165" s="1"/>
  <c r="C192"/>
  <c r="C101"/>
  <c r="D161"/>
  <c r="I41"/>
  <c r="E41" s="1"/>
  <c r="I50"/>
  <c r="E50" s="1"/>
  <c r="I59"/>
  <c r="E59" s="1"/>
  <c r="I68"/>
  <c r="E68" s="1"/>
  <c r="I77"/>
  <c r="E77" s="1"/>
  <c r="F77" i="130"/>
  <c r="F68"/>
  <c r="F59"/>
  <c r="F50"/>
  <c r="E119" i="131" l="1"/>
  <c r="I163"/>
  <c r="I103"/>
  <c r="I101" s="1"/>
  <c r="E101" s="1"/>
  <c r="I158"/>
  <c r="I194" s="1"/>
  <c r="F157"/>
  <c r="F155" s="1"/>
  <c r="G158"/>
  <c r="F101"/>
  <c r="G103"/>
  <c r="F192"/>
  <c r="G194"/>
  <c r="E159"/>
  <c r="I195"/>
  <c r="E195" s="1"/>
  <c r="E163"/>
  <c r="I196"/>
  <c r="E196" s="1"/>
  <c r="G157"/>
  <c r="I173"/>
  <c r="E173" s="1"/>
  <c r="E174"/>
  <c r="I177"/>
  <c r="E177" s="1"/>
  <c r="E178"/>
  <c r="I161"/>
  <c r="E161" s="1"/>
  <c r="E162"/>
  <c r="I169"/>
  <c r="E169" s="1"/>
  <c r="E170"/>
  <c r="I165"/>
  <c r="E165" s="1"/>
  <c r="E166"/>
  <c r="I9"/>
  <c r="E9" s="1"/>
  <c r="M193"/>
  <c r="G80" i="130"/>
  <c r="G38"/>
  <c r="I157" i="131" l="1"/>
  <c r="I155" s="1"/>
  <c r="E155" s="1"/>
  <c r="N155" s="1"/>
  <c r="E103"/>
  <c r="E158"/>
  <c r="O101"/>
  <c r="G101"/>
  <c r="N101"/>
  <c r="E157"/>
  <c r="G192"/>
  <c r="O193"/>
  <c r="O155"/>
  <c r="G155"/>
  <c r="E194"/>
  <c r="I192"/>
  <c r="E192" s="1"/>
  <c r="G71" i="130"/>
  <c r="N193" i="131" l="1"/>
  <c r="B187" i="130"/>
  <c r="B150"/>
  <c r="B96"/>
  <c r="F111" l="1"/>
  <c r="F110"/>
  <c r="F109"/>
  <c r="F108"/>
  <c r="F106"/>
  <c r="F105"/>
  <c r="D111"/>
  <c r="D110"/>
  <c r="D109"/>
  <c r="D108"/>
  <c r="D106"/>
  <c r="D105"/>
  <c r="C111"/>
  <c r="C110"/>
  <c r="C109"/>
  <c r="C108"/>
  <c r="C106"/>
  <c r="C105"/>
  <c r="G109" l="1"/>
  <c r="D77" l="1"/>
  <c r="D68"/>
  <c r="D59"/>
  <c r="D50"/>
  <c r="D41"/>
  <c r="G84"/>
  <c r="G83"/>
  <c r="G75"/>
  <c r="G74"/>
  <c r="G66"/>
  <c r="G65"/>
  <c r="G62"/>
  <c r="G57"/>
  <c r="G56"/>
  <c r="G53"/>
  <c r="G48"/>
  <c r="G47"/>
  <c r="G44"/>
  <c r="G35"/>
  <c r="G34"/>
  <c r="G32"/>
  <c r="G31"/>
  <c r="G29"/>
  <c r="G27"/>
  <c r="G26"/>
  <c r="G25"/>
  <c r="G24"/>
  <c r="G19"/>
  <c r="G18"/>
  <c r="G17"/>
  <c r="G15"/>
  <c r="G14"/>
  <c r="F143" l="1"/>
  <c r="F179" s="1"/>
  <c r="D143"/>
  <c r="C143"/>
  <c r="C179" s="1"/>
  <c r="F141"/>
  <c r="F178" s="1"/>
  <c r="D141"/>
  <c r="C141"/>
  <c r="C178" s="1"/>
  <c r="F137"/>
  <c r="D137"/>
  <c r="C137"/>
  <c r="F135"/>
  <c r="F174" s="1"/>
  <c r="D135"/>
  <c r="C135"/>
  <c r="C174" s="1"/>
  <c r="F131"/>
  <c r="D131"/>
  <c r="C131"/>
  <c r="F129"/>
  <c r="F170" s="1"/>
  <c r="D129"/>
  <c r="C129"/>
  <c r="C170" s="1"/>
  <c r="F125"/>
  <c r="D125"/>
  <c r="C125"/>
  <c r="F123"/>
  <c r="F166" s="1"/>
  <c r="D123"/>
  <c r="C123"/>
  <c r="C166" s="1"/>
  <c r="F119"/>
  <c r="F163" s="1"/>
  <c r="D119"/>
  <c r="C119"/>
  <c r="C163" s="1"/>
  <c r="F117"/>
  <c r="F162" s="1"/>
  <c r="D117"/>
  <c r="D162" s="1"/>
  <c r="C117"/>
  <c r="C162" s="1"/>
  <c r="F113"/>
  <c r="F159" s="1"/>
  <c r="D113"/>
  <c r="D159" s="1"/>
  <c r="C113"/>
  <c r="C159" s="1"/>
  <c r="I84"/>
  <c r="I83"/>
  <c r="I80"/>
  <c r="I141" s="1"/>
  <c r="G77"/>
  <c r="C77"/>
  <c r="I75"/>
  <c r="I74"/>
  <c r="I71"/>
  <c r="I135" s="1"/>
  <c r="G68"/>
  <c r="C68"/>
  <c r="I66"/>
  <c r="I65"/>
  <c r="I62"/>
  <c r="I129" s="1"/>
  <c r="G59"/>
  <c r="C59"/>
  <c r="I57"/>
  <c r="I56"/>
  <c r="I53"/>
  <c r="I123" s="1"/>
  <c r="G50"/>
  <c r="C50"/>
  <c r="I48"/>
  <c r="I47"/>
  <c r="I44"/>
  <c r="I117" s="1"/>
  <c r="F41"/>
  <c r="G41" s="1"/>
  <c r="C41"/>
  <c r="I38"/>
  <c r="I113" s="1"/>
  <c r="I35"/>
  <c r="I34"/>
  <c r="I32"/>
  <c r="I31"/>
  <c r="I29"/>
  <c r="I109" s="1"/>
  <c r="E109" s="1"/>
  <c r="I27"/>
  <c r="I26"/>
  <c r="I25"/>
  <c r="I24"/>
  <c r="I22"/>
  <c r="I21"/>
  <c r="I19"/>
  <c r="I18"/>
  <c r="I17"/>
  <c r="I15"/>
  <c r="I14"/>
  <c r="F11"/>
  <c r="D11"/>
  <c r="C11"/>
  <c r="I111" l="1"/>
  <c r="E111" s="1"/>
  <c r="I105"/>
  <c r="F127"/>
  <c r="I119"/>
  <c r="I115" s="1"/>
  <c r="I108"/>
  <c r="E108" s="1"/>
  <c r="G131"/>
  <c r="G143"/>
  <c r="I137"/>
  <c r="I133" s="1"/>
  <c r="I110"/>
  <c r="E110" s="1"/>
  <c r="C9"/>
  <c r="C171"/>
  <c r="C169" s="1"/>
  <c r="I106"/>
  <c r="E106" s="1"/>
  <c r="C167"/>
  <c r="C165" s="1"/>
  <c r="C115"/>
  <c r="G125"/>
  <c r="F133"/>
  <c r="C103"/>
  <c r="G135"/>
  <c r="F121"/>
  <c r="F139"/>
  <c r="F171"/>
  <c r="F169" s="1"/>
  <c r="G123"/>
  <c r="G137"/>
  <c r="G141"/>
  <c r="I131"/>
  <c r="I171" s="1"/>
  <c r="I50"/>
  <c r="E50" s="1"/>
  <c r="I59"/>
  <c r="E59" s="1"/>
  <c r="D9"/>
  <c r="G11"/>
  <c r="I68"/>
  <c r="E68" s="1"/>
  <c r="I41"/>
  <c r="E41" s="1"/>
  <c r="G106"/>
  <c r="G111"/>
  <c r="G119"/>
  <c r="I77"/>
  <c r="E77" s="1"/>
  <c r="D158"/>
  <c r="D194" s="1"/>
  <c r="D115"/>
  <c r="C127"/>
  <c r="C158"/>
  <c r="C157" s="1"/>
  <c r="F115"/>
  <c r="D127"/>
  <c r="C139"/>
  <c r="C175"/>
  <c r="D139"/>
  <c r="I125"/>
  <c r="I167" s="1"/>
  <c r="F167"/>
  <c r="I143"/>
  <c r="E143" s="1"/>
  <c r="C121"/>
  <c r="G129"/>
  <c r="F175"/>
  <c r="F173" s="1"/>
  <c r="C133"/>
  <c r="I11"/>
  <c r="E11" s="1"/>
  <c r="F158"/>
  <c r="F194" s="1"/>
  <c r="G110"/>
  <c r="F103"/>
  <c r="I174"/>
  <c r="E135"/>
  <c r="I170"/>
  <c r="E129"/>
  <c r="G159"/>
  <c r="F195"/>
  <c r="F177"/>
  <c r="I166"/>
  <c r="E123"/>
  <c r="C161"/>
  <c r="I159"/>
  <c r="E113"/>
  <c r="I162"/>
  <c r="E117"/>
  <c r="I178"/>
  <c r="E141"/>
  <c r="C195"/>
  <c r="G162"/>
  <c r="F161"/>
  <c r="C177"/>
  <c r="G108"/>
  <c r="G113"/>
  <c r="G117"/>
  <c r="F9"/>
  <c r="D103"/>
  <c r="D167"/>
  <c r="D170"/>
  <c r="D174"/>
  <c r="D178"/>
  <c r="D121"/>
  <c r="D133"/>
  <c r="D163"/>
  <c r="D166"/>
  <c r="D171"/>
  <c r="D175"/>
  <c r="D179"/>
  <c r="G179" s="1"/>
  <c r="G105"/>
  <c r="E119" l="1"/>
  <c r="I175"/>
  <c r="E175" s="1"/>
  <c r="E131"/>
  <c r="C196"/>
  <c r="G163"/>
  <c r="D196"/>
  <c r="G171"/>
  <c r="G139"/>
  <c r="G127"/>
  <c r="F196"/>
  <c r="F192" s="1"/>
  <c r="G175"/>
  <c r="I163"/>
  <c r="E163" s="1"/>
  <c r="G133"/>
  <c r="I121"/>
  <c r="E121" s="1"/>
  <c r="F157"/>
  <c r="D165"/>
  <c r="E137"/>
  <c r="I139"/>
  <c r="E139" s="1"/>
  <c r="G121"/>
  <c r="C173"/>
  <c r="C155" s="1"/>
  <c r="I179"/>
  <c r="I177" s="1"/>
  <c r="C194"/>
  <c r="C192" s="1"/>
  <c r="F165"/>
  <c r="I127"/>
  <c r="E127" s="1"/>
  <c r="C101"/>
  <c r="G167"/>
  <c r="E125"/>
  <c r="D177"/>
  <c r="G177" s="1"/>
  <c r="G9"/>
  <c r="E115"/>
  <c r="E167"/>
  <c r="E171"/>
  <c r="E133"/>
  <c r="F101"/>
  <c r="O101" s="1"/>
  <c r="G115"/>
  <c r="I9"/>
  <c r="D173"/>
  <c r="G173" s="1"/>
  <c r="D169"/>
  <c r="G169" s="1"/>
  <c r="D101"/>
  <c r="G158"/>
  <c r="G103"/>
  <c r="G194"/>
  <c r="D157"/>
  <c r="I165"/>
  <c r="E166"/>
  <c r="I158"/>
  <c r="E105"/>
  <c r="I103"/>
  <c r="E178"/>
  <c r="E174"/>
  <c r="D195"/>
  <c r="D161"/>
  <c r="G161" s="1"/>
  <c r="G178"/>
  <c r="G174"/>
  <c r="G166"/>
  <c r="E162"/>
  <c r="I195"/>
  <c r="E159"/>
  <c r="I169"/>
  <c r="E170"/>
  <c r="G170"/>
  <c r="E179" l="1"/>
  <c r="I173"/>
  <c r="E173" s="1"/>
  <c r="E165"/>
  <c r="G196"/>
  <c r="I161"/>
  <c r="E161" s="1"/>
  <c r="F155"/>
  <c r="O155" s="1"/>
  <c r="G165"/>
  <c r="I196"/>
  <c r="E196" s="1"/>
  <c r="E177"/>
  <c r="D192"/>
  <c r="E169"/>
  <c r="E195"/>
  <c r="G101"/>
  <c r="M101"/>
  <c r="E9"/>
  <c r="D155"/>
  <c r="M155" s="1"/>
  <c r="G195"/>
  <c r="E103"/>
  <c r="I101"/>
  <c r="E101" s="1"/>
  <c r="G157"/>
  <c r="I194"/>
  <c r="I157"/>
  <c r="E158"/>
  <c r="M193" l="1"/>
  <c r="N101"/>
  <c r="O193"/>
  <c r="G192"/>
  <c r="G155"/>
  <c r="I155"/>
  <c r="E155" s="1"/>
  <c r="N155" s="1"/>
  <c r="E157"/>
  <c r="I192"/>
  <c r="E192" s="1"/>
  <c r="E194"/>
  <c r="N193" l="1"/>
</calcChain>
</file>

<file path=xl/sharedStrings.xml><?xml version="1.0" encoding="utf-8"?>
<sst xmlns="http://schemas.openxmlformats.org/spreadsheetml/2006/main" count="2315" uniqueCount="109">
  <si>
    <t>Sub Unit</t>
  </si>
  <si>
    <t>Unit</t>
  </si>
  <si>
    <t>Keterangan</t>
  </si>
  <si>
    <t>Kecamatan Sungai Pinang</t>
  </si>
  <si>
    <t>Kelurahan Sungai Pinang Dalam</t>
  </si>
  <si>
    <t>Kelurahan Bandara</t>
  </si>
  <si>
    <t>Kelurahan Mugirejo</t>
  </si>
  <si>
    <t>Penyediaan Gaji dan Tunjangan ASN</t>
  </si>
  <si>
    <t>Penyediaan Administrasi Pelaksanaan Tugas ASN</t>
  </si>
  <si>
    <t>Pengadaan Pakaian Dinas Beserta Atribut Kelengkapannya</t>
  </si>
  <si>
    <t>Pendidikan dan Pelatihan Pegawai Berdasarkan Tugas dan Fungsi</t>
  </si>
  <si>
    <t>Penyediaan Komponen Instalasi Listrik/Penerangan Bangunan Kantor</t>
  </si>
  <si>
    <t>Penyediaan Bahan Logistik Kantor</t>
  </si>
  <si>
    <t>Penyediaan Barang Cetakan dan Penggandaan</t>
  </si>
  <si>
    <t>Penyelenggaraan Rapat Koordinasi dan Konsultasi SKPD</t>
  </si>
  <si>
    <t>Penyediaan Jasa Komunikasi, Sumber Daya Air dan Listrik</t>
  </si>
  <si>
    <t>Penyediaan Jasa Pelayanan Umum Kantor</t>
  </si>
  <si>
    <t>Pemeliharaan/Rehabilitasi Gedung Kantor dan Bangunan Lainnya</t>
  </si>
  <si>
    <t>Koordinasi dan Penyusunan Laporan Capaian Kinerja dan Ikhtisar Realisasi Kinerja SKPD</t>
  </si>
  <si>
    <t>PROGRAM PENUNJANG URUSAN PEMERINTAHAN DAERAH KABUPATEN/KOTA</t>
  </si>
  <si>
    <t>Perencanaan, Penganggaran, dan Evaluasi Kinerja Perangkat Daerah</t>
  </si>
  <si>
    <t>Administrasi Keuangan Perangkat Daerah</t>
  </si>
  <si>
    <t>Administrasi Kepegawaian Perangkat Daerah</t>
  </si>
  <si>
    <t>Administrasi Umum Perangkat Daerah</t>
  </si>
  <si>
    <t>Penyediaan Jasa Penunjang Urusan Pemerintahan Daerah</t>
  </si>
  <si>
    <t>Pemeliharaan Barang Milik Daerah Penunjang Urusan Pemerintahan Daerah</t>
  </si>
  <si>
    <t>Kode</t>
  </si>
  <si>
    <t>Program</t>
  </si>
  <si>
    <t>Sub Kegiatan</t>
  </si>
  <si>
    <t>Penyediaan Jasa Pemeliharaan, Biaya Pemeliharaan dan Pajak Kendaraan Perorangan Dinas atau Kendaraan Dinas Jabatan</t>
  </si>
  <si>
    <t>PROGRAM PENYELENGGARAAN PEMERINTAHAN DAN PELAYANAN PUBLIK</t>
  </si>
  <si>
    <t>PROGRAM PEMBERDAYAAN MASYARAKAT DESA DAN KELURAHAN</t>
  </si>
  <si>
    <t>7.01.01</t>
  </si>
  <si>
    <t>7.01.02</t>
  </si>
  <si>
    <t>7.01.03</t>
  </si>
  <si>
    <t>Pembangunan Sarana dan Prasarana Kelurahan</t>
  </si>
  <si>
    <t>Pemberdayaan Masyarakat di Kelurahan</t>
  </si>
  <si>
    <t>Realisasi</t>
  </si>
  <si>
    <t>Fisik</t>
  </si>
  <si>
    <t>Keuangan</t>
  </si>
  <si>
    <t>(%)</t>
  </si>
  <si>
    <t>(Rp)</t>
  </si>
  <si>
    <t>Program / Kegiatan / Sub Kegiatan</t>
  </si>
  <si>
    <t xml:space="preserve">Bulan </t>
  </si>
  <si>
    <t xml:space="preserve">Instansi </t>
  </si>
  <si>
    <t>RESUME SUB KEGIATAN PERANGKAT DAERAH</t>
  </si>
  <si>
    <t>Pagu (Rp)</t>
  </si>
  <si>
    <t>RESUME KEGIATAN PERANGKAT DAERAH</t>
  </si>
  <si>
    <t>RESUME PROGRAM PERANGKAT DAERAH</t>
  </si>
  <si>
    <t>Keterangan:</t>
  </si>
  <si>
    <t>2. Mohon tidak melakukan perubahan pada kolom yang dikunci</t>
  </si>
  <si>
    <t>3. Silahkan dilakuan penyesuaian jika terdapat data yang belum sesuai.</t>
  </si>
  <si>
    <t>4. Data yang telah disesuaikan mohon untuk dilaporkan ke Bagian Administrasi Pembangunan Kota Samarinda</t>
  </si>
  <si>
    <t>Murni</t>
  </si>
  <si>
    <t>Perubahan</t>
  </si>
  <si>
    <t>Penyusunan Dokumen Perencanaan Perangkat Daerah</t>
  </si>
  <si>
    <t>Koordinasi dan Penyusunan Laporan Keuangan Akhir Tahun SKPD</t>
  </si>
  <si>
    <t xml:space="preserve">Kegiatan </t>
  </si>
  <si>
    <t>Pengadaan Barang Milik Daerah Penunjang Urusan Pemerintah Daerah</t>
  </si>
  <si>
    <t>Pengadaan Sarana dan Prasarana Gedung Kantor atau Bangunan Lainnya</t>
  </si>
  <si>
    <r>
      <t xml:space="preserve">1. Yang diisi hanya </t>
    </r>
    <r>
      <rPr>
        <b/>
        <sz val="10"/>
        <rFont val="Calibri"/>
        <family val="2"/>
        <scheme val="minor"/>
      </rPr>
      <t>Realisasi Fisik dan Keuangan (Rp)</t>
    </r>
  </si>
  <si>
    <t>Program / Kegiatan</t>
  </si>
  <si>
    <t>7.01.01.2.01</t>
  </si>
  <si>
    <t>7.01.01.2.01.01</t>
  </si>
  <si>
    <t>7.01.01.2.01.06</t>
  </si>
  <si>
    <t>7.01.01.2.02</t>
  </si>
  <si>
    <t>7.01.01.2.02.01</t>
  </si>
  <si>
    <t>7.01.01.2.02.02</t>
  </si>
  <si>
    <t>7.01.01.2.02.05</t>
  </si>
  <si>
    <t>7.01.01.2.05</t>
  </si>
  <si>
    <t>7.01.01.2.05.02</t>
  </si>
  <si>
    <t>7.01.01.2.06</t>
  </si>
  <si>
    <t>7.01.01.2.06.01</t>
  </si>
  <si>
    <t>7.01.01.2.06.04</t>
  </si>
  <si>
    <t>7.01.01.2.06.05</t>
  </si>
  <si>
    <t>7.01.01.2.06.09</t>
  </si>
  <si>
    <t>7.01.01.2.07</t>
  </si>
  <si>
    <t>7.01.01.2.08</t>
  </si>
  <si>
    <t>7.01.01.2.08.02</t>
  </si>
  <si>
    <t>7.01.01.2.08.04</t>
  </si>
  <si>
    <t>7.01.01.2.09</t>
  </si>
  <si>
    <t>7.01.01.2.09.09</t>
  </si>
  <si>
    <t>7.01.02.2.01</t>
  </si>
  <si>
    <t>Koordinasi Penyelenggaraan Kegiatan Pemerintahan di Tingkat Kecamatan</t>
  </si>
  <si>
    <t>7.01.02.2.01.02</t>
  </si>
  <si>
    <t>Peningkatan Efektifitas Kegiatan Pemerintahan di Tingkat Kecamatan</t>
  </si>
  <si>
    <t>7.01.03.2.02</t>
  </si>
  <si>
    <t>Kegiatan Pemberdayaan Kelurahan</t>
  </si>
  <si>
    <t>7.01.03.2.02.02</t>
  </si>
  <si>
    <t>7.01.03.2.02.03</t>
  </si>
  <si>
    <t>7.01.01.2.05.09</t>
  </si>
  <si>
    <t>7.01.01.2.07.10</t>
  </si>
  <si>
    <t xml:space="preserve">: Kecamatan Sungai Pinang Kota Samarinda </t>
  </si>
  <si>
    <t>7.01.0.00.0.00.08</t>
  </si>
  <si>
    <t>7.01.0.00.0.00.08.0000</t>
  </si>
  <si>
    <t xml:space="preserve"> 7.01.01.2.09.01</t>
  </si>
  <si>
    <t>7.01.0.00.0.00.08.0001</t>
  </si>
  <si>
    <t>Kelurahan Temindung  Permai</t>
  </si>
  <si>
    <t>7.01.0.00.0.00.08.0002</t>
  </si>
  <si>
    <t>7.01.0.00.0.00.08.0003</t>
  </si>
  <si>
    <t>7.01.0.00.0.00.08.0004</t>
  </si>
  <si>
    <t>Kelurahan Gunung Lingai</t>
  </si>
  <si>
    <t>7.01.0.00.0.00.08.0005</t>
  </si>
  <si>
    <t>: Oktober 2022</t>
  </si>
  <si>
    <t>: November 2022</t>
  </si>
  <si>
    <t>: 13 Desember</t>
  </si>
  <si>
    <t>PROBEBAYA</t>
  </si>
  <si>
    <t>: 16 Desember</t>
  </si>
  <si>
    <t>: 31 Desember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</si>
</sst>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5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Segoe U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i/>
      <sz val="1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b/>
      <sz val="11"/>
      <name val="Segoe UI"/>
      <family val="2"/>
    </font>
    <font>
      <b/>
      <sz val="18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67757C"/>
      <name val="Segoe U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F1F2F7"/>
      </left>
      <right/>
      <top/>
      <bottom style="medium">
        <color rgb="FFE4E7EA"/>
      </bottom>
      <diagonal/>
    </border>
    <border>
      <left style="medium">
        <color rgb="FFF1F2F7"/>
      </left>
      <right/>
      <top style="medium">
        <color rgb="FFE4E7EA"/>
      </top>
      <bottom style="medium">
        <color rgb="FFE4E7E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59">
    <xf numFmtId="0" fontId="0" fillId="0" borderId="0"/>
    <xf numFmtId="0" fontId="30" fillId="0" borderId="0"/>
    <xf numFmtId="9" fontId="34" fillId="0" borderId="0" applyFont="0" applyFill="0" applyBorder="0" applyAlignment="0" applyProtection="0"/>
    <xf numFmtId="0" fontId="25" fillId="0" borderId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3" fillId="0" borderId="0"/>
    <xf numFmtId="164" fontId="34" fillId="0" borderId="0" applyFont="0" applyFill="0" applyBorder="0" applyAlignment="0" applyProtection="0"/>
    <xf numFmtId="0" fontId="34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35" fillId="0" borderId="0"/>
    <xf numFmtId="0" fontId="20" fillId="0" borderId="0"/>
    <xf numFmtId="9" fontId="20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6" fillId="0" borderId="0"/>
    <xf numFmtId="0" fontId="35" fillId="0" borderId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4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7" fillId="0" borderId="0"/>
    <xf numFmtId="164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6" fillId="0" borderId="0"/>
    <xf numFmtId="164" fontId="37" fillId="0" borderId="0" applyFont="0" applyFill="0" applyBorder="0" applyAlignment="0" applyProtection="0"/>
    <xf numFmtId="0" fontId="37" fillId="0" borderId="0"/>
    <xf numFmtId="164" fontId="25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38" fillId="0" borderId="0"/>
    <xf numFmtId="0" fontId="16" fillId="0" borderId="0"/>
    <xf numFmtId="9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9" fillId="0" borderId="0"/>
    <xf numFmtId="0" fontId="38" fillId="0" borderId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7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6" fillId="0" borderId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0" fillId="0" borderId="0"/>
    <xf numFmtId="9" fontId="39" fillId="0" borderId="0" applyFont="0" applyFill="0" applyBorder="0" applyAlignment="0" applyProtection="0"/>
    <xf numFmtId="0" fontId="42" fillId="0" borderId="0">
      <alignment vertical="top"/>
    </xf>
    <xf numFmtId="0" fontId="15" fillId="0" borderId="0"/>
    <xf numFmtId="0" fontId="14" fillId="0" borderId="0"/>
    <xf numFmtId="164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3" fillId="0" borderId="0"/>
    <xf numFmtId="0" fontId="13" fillId="0" borderId="0"/>
    <xf numFmtId="41" fontId="25" fillId="0" borderId="0" applyFont="0" applyFill="0" applyBorder="0" applyAlignment="0" applyProtection="0"/>
    <xf numFmtId="0" fontId="25" fillId="0" borderId="0"/>
    <xf numFmtId="0" fontId="12" fillId="0" borderId="0"/>
    <xf numFmtId="164" fontId="12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11" fillId="0" borderId="0"/>
    <xf numFmtId="16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1" fillId="0" borderId="0"/>
    <xf numFmtId="0" fontId="11" fillId="0" borderId="0"/>
    <xf numFmtId="41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0" fillId="0" borderId="0"/>
    <xf numFmtId="164" fontId="25" fillId="0" borderId="0" applyFont="0" applyFill="0" applyBorder="0" applyAlignment="0" applyProtection="0"/>
    <xf numFmtId="0" fontId="25" fillId="0" borderId="0"/>
    <xf numFmtId="164" fontId="25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0" fillId="0" borderId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0" fillId="0" borderId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0" fillId="0" borderId="0"/>
    <xf numFmtId="0" fontId="10" fillId="0" borderId="0"/>
    <xf numFmtId="164" fontId="30" fillId="0" borderId="0" applyFont="0" applyFill="0" applyBorder="0" applyAlignment="0" applyProtection="0"/>
    <xf numFmtId="0" fontId="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9" fillId="0" borderId="0"/>
    <xf numFmtId="164" fontId="52" fillId="0" borderId="0" applyFont="0" applyFill="0" applyBorder="0" applyAlignment="0" applyProtection="0"/>
    <xf numFmtId="0" fontId="52" fillId="0" borderId="0"/>
    <xf numFmtId="164" fontId="2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53" fillId="0" borderId="0"/>
    <xf numFmtId="0" fontId="9" fillId="0" borderId="0"/>
    <xf numFmtId="9" fontId="9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54" fillId="0" borderId="0"/>
    <xf numFmtId="0" fontId="53" fillId="0" borderId="0"/>
    <xf numFmtId="164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52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52" fillId="0" borderId="0" applyFont="0" applyFill="0" applyBorder="0" applyAlignment="0" applyProtection="0"/>
    <xf numFmtId="0" fontId="9" fillId="0" borderId="0"/>
    <xf numFmtId="164" fontId="52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52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5" fillId="0" borderId="0"/>
    <xf numFmtId="9" fontId="54" fillId="0" borderId="0" applyFont="0" applyFill="0" applyBorder="0" applyAlignment="0" applyProtection="0"/>
    <xf numFmtId="0" fontId="56" fillId="0" borderId="0">
      <alignment vertical="top"/>
    </xf>
    <xf numFmtId="0" fontId="9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8" fillId="0" borderId="0"/>
    <xf numFmtId="164" fontId="25" fillId="0" borderId="0" applyFont="0" applyFill="0" applyBorder="0" applyAlignment="0" applyProtection="0"/>
    <xf numFmtId="0" fontId="25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8" fillId="0" borderId="0"/>
    <xf numFmtId="164" fontId="25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25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8" fillId="0" borderId="0"/>
    <xf numFmtId="164" fontId="25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8" fillId="0" borderId="0"/>
    <xf numFmtId="164" fontId="25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5" fillId="0" borderId="0"/>
    <xf numFmtId="165" fontId="25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  <xf numFmtId="44" fontId="2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164" fontId="25" fillId="0" borderId="0" applyFont="0" applyFill="0" applyBorder="0" applyAlignment="0" applyProtection="0"/>
  </cellStyleXfs>
  <cellXfs count="146">
    <xf numFmtId="0" fontId="0" fillId="0" borderId="0" xfId="0" applyFont="1" applyFill="1" applyBorder="1"/>
    <xf numFmtId="0" fontId="29" fillId="5" borderId="1" xfId="1" applyFont="1" applyFill="1" applyBorder="1" applyAlignment="1">
      <alignment horizontal="center" vertical="center" wrapText="1"/>
    </xf>
    <xf numFmtId="0" fontId="31" fillId="0" borderId="0" xfId="313" applyFont="1" applyAlignment="1" applyProtection="1">
      <alignment vertical="center"/>
      <protection locked="0"/>
    </xf>
    <xf numFmtId="0" fontId="32" fillId="0" borderId="0" xfId="1" applyFont="1" applyAlignment="1">
      <alignment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31" fillId="0" borderId="0" xfId="171" applyFont="1" applyAlignment="1" applyProtection="1">
      <alignment vertical="center"/>
      <protection locked="0"/>
    </xf>
    <xf numFmtId="0" fontId="37" fillId="0" borderId="0" xfId="159" applyAlignment="1">
      <alignment vertical="center"/>
    </xf>
    <xf numFmtId="0" fontId="37" fillId="0" borderId="0" xfId="159" applyAlignment="1">
      <alignment vertical="center" wrapText="1"/>
    </xf>
    <xf numFmtId="0" fontId="37" fillId="0" borderId="0" xfId="159" applyAlignment="1">
      <alignment horizontal="center" vertical="center"/>
    </xf>
    <xf numFmtId="0" fontId="37" fillId="0" borderId="0" xfId="159" applyProtection="1">
      <protection locked="0"/>
    </xf>
    <xf numFmtId="0" fontId="26" fillId="0" borderId="0" xfId="159" applyFont="1" applyAlignment="1">
      <alignment vertical="center" wrapText="1"/>
    </xf>
    <xf numFmtId="0" fontId="26" fillId="0" borderId="0" xfId="159" applyFont="1" applyAlignment="1">
      <alignment horizontal="left" vertical="center" wrapText="1"/>
    </xf>
    <xf numFmtId="0" fontId="26" fillId="0" borderId="0" xfId="159" applyFont="1" applyAlignment="1">
      <alignment horizontal="center" vertical="center" wrapText="1"/>
    </xf>
    <xf numFmtId="0" fontId="47" fillId="0" borderId="0" xfId="159" applyFont="1" applyAlignment="1">
      <alignment vertical="center" wrapText="1"/>
    </xf>
    <xf numFmtId="0" fontId="24" fillId="4" borderId="1" xfId="159" applyFont="1" applyFill="1" applyBorder="1" applyAlignment="1">
      <alignment vertical="center"/>
    </xf>
    <xf numFmtId="0" fontId="24" fillId="9" borderId="1" xfId="159" applyFont="1" applyFill="1" applyBorder="1" applyAlignment="1">
      <alignment vertical="center" wrapText="1"/>
    </xf>
    <xf numFmtId="4" fontId="44" fillId="9" borderId="1" xfId="159" applyNumberFormat="1" applyFont="1" applyFill="1" applyBorder="1" applyAlignment="1">
      <alignment horizontal="right" vertical="center"/>
    </xf>
    <xf numFmtId="4" fontId="44" fillId="4" borderId="1" xfId="159" applyNumberFormat="1" applyFont="1" applyFill="1" applyBorder="1" applyAlignment="1">
      <alignment horizontal="right" vertical="center"/>
    </xf>
    <xf numFmtId="0" fontId="24" fillId="4" borderId="1" xfId="159" applyFont="1" applyFill="1" applyBorder="1" applyAlignment="1">
      <alignment horizontal="center" vertical="center"/>
    </xf>
    <xf numFmtId="0" fontId="24" fillId="3" borderId="1" xfId="159" applyFont="1" applyFill="1" applyBorder="1" applyAlignment="1">
      <alignment vertical="center"/>
    </xf>
    <xf numFmtId="0" fontId="24" fillId="3" borderId="1" xfId="159" applyFont="1" applyFill="1" applyBorder="1" applyAlignment="1">
      <alignment vertical="center" wrapText="1"/>
    </xf>
    <xf numFmtId="0" fontId="24" fillId="3" borderId="1" xfId="159" applyFont="1" applyFill="1" applyBorder="1" applyAlignment="1">
      <alignment horizontal="center" vertical="center"/>
    </xf>
    <xf numFmtId="0" fontId="24" fillId="11" borderId="1" xfId="159" applyFont="1" applyFill="1" applyBorder="1" applyAlignment="1" applyProtection="1">
      <alignment vertical="center" wrapText="1"/>
      <protection locked="0"/>
    </xf>
    <xf numFmtId="4" fontId="26" fillId="11" borderId="1" xfId="159" applyNumberFormat="1" applyFont="1" applyFill="1" applyBorder="1" applyAlignment="1" applyProtection="1">
      <alignment horizontal="right" vertical="center"/>
      <protection locked="0"/>
    </xf>
    <xf numFmtId="0" fontId="25" fillId="6" borderId="1" xfId="159" applyFont="1" applyFill="1" applyBorder="1" applyAlignment="1">
      <alignment horizontal="center" vertical="center"/>
    </xf>
    <xf numFmtId="0" fontId="24" fillId="12" borderId="1" xfId="159" applyFont="1" applyFill="1" applyBorder="1" applyAlignment="1" applyProtection="1">
      <alignment vertical="center" wrapText="1"/>
      <protection locked="0"/>
    </xf>
    <xf numFmtId="4" fontId="26" fillId="12" borderId="1" xfId="159" applyNumberFormat="1" applyFont="1" applyFill="1" applyBorder="1" applyAlignment="1" applyProtection="1">
      <alignment horizontal="right" vertical="center"/>
      <protection locked="0"/>
    </xf>
    <xf numFmtId="0" fontId="25" fillId="7" borderId="1" xfId="159" applyFont="1" applyFill="1" applyBorder="1" applyAlignment="1">
      <alignment horizontal="center" vertical="center"/>
    </xf>
    <xf numFmtId="4" fontId="26" fillId="10" borderId="1" xfId="159" applyNumberFormat="1" applyFont="1" applyFill="1" applyBorder="1" applyAlignment="1" applyProtection="1">
      <alignment horizontal="right" vertical="center" wrapText="1"/>
      <protection locked="0"/>
    </xf>
    <xf numFmtId="0" fontId="25" fillId="0" borderId="1" xfId="159" applyFont="1" applyBorder="1" applyAlignment="1">
      <alignment horizontal="center" vertical="center"/>
    </xf>
    <xf numFmtId="0" fontId="37" fillId="0" borderId="1" xfId="159" applyBorder="1" applyAlignment="1" applyProtection="1">
      <alignment vertical="center" wrapText="1"/>
      <protection locked="0"/>
    </xf>
    <xf numFmtId="4" fontId="26" fillId="8" borderId="1" xfId="159" applyNumberFormat="1" applyFont="1" applyFill="1" applyBorder="1" applyAlignment="1" applyProtection="1">
      <alignment horizontal="right" vertical="center" wrapText="1"/>
      <protection locked="0"/>
    </xf>
    <xf numFmtId="0" fontId="49" fillId="0" borderId="0" xfId="159" applyFont="1" applyAlignment="1" applyProtection="1">
      <alignment vertical="center"/>
      <protection locked="0"/>
    </xf>
    <xf numFmtId="0" fontId="37" fillId="0" borderId="0" xfId="159" applyAlignment="1" applyProtection="1">
      <alignment vertical="center" wrapText="1"/>
      <protection locked="0"/>
    </xf>
    <xf numFmtId="0" fontId="37" fillId="0" borderId="0" xfId="159" applyAlignment="1" applyProtection="1">
      <alignment horizontal="center" vertical="center"/>
      <protection locked="0"/>
    </xf>
    <xf numFmtId="0" fontId="37" fillId="0" borderId="0" xfId="159" applyAlignment="1" applyProtection="1">
      <alignment vertical="center"/>
      <protection locked="0"/>
    </xf>
    <xf numFmtId="0" fontId="24" fillId="4" borderId="1" xfId="159" applyFont="1" applyFill="1" applyBorder="1" applyAlignment="1">
      <alignment vertical="center" wrapText="1"/>
    </xf>
    <xf numFmtId="21" fontId="24" fillId="6" borderId="1" xfId="159" quotePrefix="1" applyNumberFormat="1" applyFont="1" applyFill="1" applyBorder="1" applyAlignment="1">
      <alignment vertical="center" wrapText="1"/>
    </xf>
    <xf numFmtId="0" fontId="24" fillId="6" borderId="1" xfId="159" applyFont="1" applyFill="1" applyBorder="1" applyAlignment="1">
      <alignment vertical="center" wrapText="1"/>
    </xf>
    <xf numFmtId="4" fontId="26" fillId="6" borderId="1" xfId="159" applyNumberFormat="1" applyFont="1" applyFill="1" applyBorder="1" applyAlignment="1">
      <alignment horizontal="right" vertical="center"/>
    </xf>
    <xf numFmtId="0" fontId="25" fillId="0" borderId="1" xfId="159" applyFont="1" applyBorder="1" applyAlignment="1">
      <alignment vertical="center" wrapText="1"/>
    </xf>
    <xf numFmtId="4" fontId="26" fillId="0" borderId="1" xfId="159" applyNumberFormat="1" applyFont="1" applyBorder="1" applyAlignment="1">
      <alignment horizontal="right" vertical="center"/>
    </xf>
    <xf numFmtId="21" fontId="25" fillId="0" borderId="1" xfId="159" quotePrefix="1" applyNumberFormat="1" applyFont="1" applyBorder="1" applyAlignment="1">
      <alignment vertical="center" wrapText="1"/>
    </xf>
    <xf numFmtId="4" fontId="24" fillId="4" borderId="1" xfId="330" applyNumberFormat="1" applyFont="1" applyFill="1" applyBorder="1" applyAlignment="1" applyProtection="1">
      <alignment horizontal="right" vertical="center"/>
    </xf>
    <xf numFmtId="0" fontId="37" fillId="0" borderId="0" xfId="159"/>
    <xf numFmtId="10" fontId="24" fillId="4" borderId="1" xfId="159" applyNumberFormat="1" applyFont="1" applyFill="1" applyBorder="1" applyAlignment="1">
      <alignment horizontal="center" vertical="center"/>
    </xf>
    <xf numFmtId="2" fontId="37" fillId="0" borderId="0" xfId="159" applyNumberFormat="1" applyAlignment="1">
      <alignment horizontal="right" vertical="center"/>
    </xf>
    <xf numFmtId="3" fontId="51" fillId="2" borderId="0" xfId="159" applyNumberFormat="1" applyFont="1" applyFill="1" applyAlignment="1">
      <alignment horizontal="right" vertical="center" wrapText="1"/>
    </xf>
    <xf numFmtId="2" fontId="45" fillId="4" borderId="1" xfId="159" applyNumberFormat="1" applyFont="1" applyFill="1" applyBorder="1" applyAlignment="1">
      <alignment horizontal="right" vertical="center"/>
    </xf>
    <xf numFmtId="4" fontId="37" fillId="0" borderId="0" xfId="159" applyNumberFormat="1" applyProtection="1">
      <protection locked="0"/>
    </xf>
    <xf numFmtId="4" fontId="44" fillId="3" borderId="1" xfId="159" applyNumberFormat="1" applyFont="1" applyFill="1" applyBorder="1" applyAlignment="1">
      <alignment horizontal="right" vertical="center"/>
    </xf>
    <xf numFmtId="10" fontId="24" fillId="3" borderId="1" xfId="159" applyNumberFormat="1" applyFont="1" applyFill="1" applyBorder="1" applyAlignment="1">
      <alignment horizontal="center" vertical="center"/>
    </xf>
    <xf numFmtId="10" fontId="37" fillId="6" borderId="1" xfId="159" applyNumberFormat="1" applyFill="1" applyBorder="1" applyAlignment="1" applyProtection="1">
      <alignment horizontal="center" vertical="center"/>
      <protection locked="0"/>
    </xf>
    <xf numFmtId="4" fontId="27" fillId="6" borderId="1" xfId="159" applyNumberFormat="1" applyFont="1" applyFill="1" applyBorder="1" applyAlignment="1" applyProtection="1">
      <alignment horizontal="right" vertical="center"/>
      <protection locked="0"/>
    </xf>
    <xf numFmtId="10" fontId="37" fillId="6" borderId="1" xfId="159" applyNumberFormat="1" applyFill="1" applyBorder="1" applyAlignment="1">
      <alignment horizontal="center" vertical="center"/>
    </xf>
    <xf numFmtId="10" fontId="37" fillId="7" borderId="1" xfId="159" applyNumberFormat="1" applyFill="1" applyBorder="1" applyAlignment="1" applyProtection="1">
      <alignment horizontal="center" vertical="center"/>
      <protection locked="0"/>
    </xf>
    <xf numFmtId="4" fontId="27" fillId="7" borderId="1" xfId="159" applyNumberFormat="1" applyFont="1" applyFill="1" applyBorder="1" applyAlignment="1" applyProtection="1">
      <alignment horizontal="right" vertical="center"/>
      <protection locked="0"/>
    </xf>
    <xf numFmtId="0" fontId="37" fillId="3" borderId="1" xfId="159" applyFill="1" applyBorder="1" applyAlignment="1" applyProtection="1">
      <alignment vertical="center" wrapText="1"/>
      <protection locked="0"/>
    </xf>
    <xf numFmtId="4" fontId="26" fillId="3" borderId="1" xfId="159" applyNumberFormat="1" applyFont="1" applyFill="1" applyBorder="1" applyAlignment="1" applyProtection="1">
      <alignment horizontal="right" vertical="center"/>
      <protection locked="0"/>
    </xf>
    <xf numFmtId="10" fontId="25" fillId="3" borderId="1" xfId="159" applyNumberFormat="1" applyFont="1" applyFill="1" applyBorder="1" applyAlignment="1" applyProtection="1">
      <alignment horizontal="center" vertical="center"/>
      <protection locked="0"/>
    </xf>
    <xf numFmtId="0" fontId="25" fillId="3" borderId="1" xfId="159" applyFont="1" applyFill="1" applyBorder="1" applyAlignment="1">
      <alignment horizontal="center" vertical="center"/>
    </xf>
    <xf numFmtId="0" fontId="24" fillId="3" borderId="1" xfId="159" applyFont="1" applyFill="1" applyBorder="1" applyAlignment="1" applyProtection="1">
      <alignment vertical="center" wrapText="1"/>
      <protection locked="0"/>
    </xf>
    <xf numFmtId="4" fontId="44" fillId="3" borderId="1" xfId="159" applyNumberFormat="1" applyFont="1" applyFill="1" applyBorder="1" applyAlignment="1" applyProtection="1">
      <alignment horizontal="right" vertical="center"/>
      <protection locked="0"/>
    </xf>
    <xf numFmtId="0" fontId="48" fillId="0" borderId="0" xfId="159" applyFont="1" applyAlignment="1" applyProtection="1">
      <alignment vertical="center"/>
      <protection locked="0"/>
    </xf>
    <xf numFmtId="0" fontId="27" fillId="0" borderId="0" xfId="159" applyFont="1" applyAlignment="1" applyProtection="1">
      <alignment vertical="center"/>
      <protection locked="0"/>
    </xf>
    <xf numFmtId="0" fontId="27" fillId="0" borderId="10" xfId="159" applyFont="1" applyBorder="1" applyAlignment="1" applyProtection="1">
      <alignment vertical="center"/>
      <protection locked="0"/>
    </xf>
    <xf numFmtId="0" fontId="27" fillId="0" borderId="11" xfId="159" applyFont="1" applyBorder="1" applyAlignment="1" applyProtection="1">
      <alignment vertical="center"/>
      <protection locked="0"/>
    </xf>
    <xf numFmtId="2" fontId="24" fillId="4" borderId="1" xfId="159" applyNumberFormat="1" applyFont="1" applyFill="1" applyBorder="1" applyAlignment="1">
      <alignment horizontal="right" vertical="center"/>
    </xf>
    <xf numFmtId="2" fontId="27" fillId="6" borderId="1" xfId="159" applyNumberFormat="1" applyFont="1" applyFill="1" applyBorder="1" applyAlignment="1">
      <alignment horizontal="right" vertical="center"/>
    </xf>
    <xf numFmtId="10" fontId="25" fillId="0" borderId="1" xfId="159" applyNumberFormat="1" applyFont="1" applyBorder="1" applyAlignment="1">
      <alignment horizontal="center" vertical="center"/>
    </xf>
    <xf numFmtId="4" fontId="26" fillId="0" borderId="1" xfId="159" applyNumberFormat="1" applyFont="1" applyBorder="1" applyAlignment="1">
      <alignment vertical="center" wrapText="1"/>
    </xf>
    <xf numFmtId="4" fontId="26" fillId="8" borderId="1" xfId="159" applyNumberFormat="1" applyFont="1" applyFill="1" applyBorder="1" applyAlignment="1">
      <alignment vertical="center" wrapText="1"/>
    </xf>
    <xf numFmtId="4" fontId="26" fillId="6" borderId="1" xfId="159" applyNumberFormat="1" applyFont="1" applyFill="1" applyBorder="1" applyAlignment="1">
      <alignment vertical="center" wrapText="1"/>
    </xf>
    <xf numFmtId="2" fontId="27" fillId="6" borderId="1" xfId="159" applyNumberFormat="1" applyFont="1" applyFill="1" applyBorder="1" applyAlignment="1" applyProtection="1">
      <alignment horizontal="right" vertical="center"/>
      <protection locked="0"/>
    </xf>
    <xf numFmtId="0" fontId="37" fillId="3" borderId="1" xfId="159" applyFill="1" applyBorder="1" applyAlignment="1">
      <alignment vertical="center" wrapText="1"/>
    </xf>
    <xf numFmtId="4" fontId="26" fillId="3" borderId="1" xfId="159" applyNumberFormat="1" applyFont="1" applyFill="1" applyBorder="1" applyAlignment="1">
      <alignment horizontal="right" vertical="center"/>
    </xf>
    <xf numFmtId="10" fontId="25" fillId="3" borderId="1" xfId="159" applyNumberFormat="1" applyFont="1" applyFill="1" applyBorder="1" applyAlignment="1">
      <alignment horizontal="center" vertical="center"/>
    </xf>
    <xf numFmtId="10" fontId="25" fillId="6" borderId="1" xfId="159" applyNumberFormat="1" applyFont="1" applyFill="1" applyBorder="1" applyAlignment="1">
      <alignment horizontal="center" vertical="center"/>
    </xf>
    <xf numFmtId="0" fontId="27" fillId="0" borderId="8" xfId="159" applyFont="1" applyBorder="1" applyAlignment="1" applyProtection="1">
      <alignment vertical="center"/>
      <protection locked="0"/>
    </xf>
    <xf numFmtId="2" fontId="24" fillId="3" borderId="1" xfId="159" applyNumberFormat="1" applyFont="1" applyFill="1" applyBorder="1" applyAlignment="1">
      <alignment horizontal="right" vertical="center"/>
    </xf>
    <xf numFmtId="2" fontId="37" fillId="6" borderId="1" xfId="159" applyNumberFormat="1" applyFill="1" applyBorder="1" applyAlignment="1">
      <alignment horizontal="right" vertical="center"/>
    </xf>
    <xf numFmtId="0" fontId="24" fillId="9" borderId="1" xfId="159" applyFont="1" applyFill="1" applyBorder="1" applyAlignment="1">
      <alignment vertical="center"/>
    </xf>
    <xf numFmtId="4" fontId="45" fillId="4" borderId="1" xfId="330" applyNumberFormat="1" applyFont="1" applyFill="1" applyBorder="1" applyAlignment="1" applyProtection="1">
      <alignment horizontal="right" vertical="center"/>
    </xf>
    <xf numFmtId="21" fontId="24" fillId="11" borderId="1" xfId="159" quotePrefix="1" applyNumberFormat="1" applyFont="1" applyFill="1" applyBorder="1" applyAlignment="1" applyProtection="1">
      <alignment vertical="center" wrapText="1"/>
      <protection locked="0"/>
    </xf>
    <xf numFmtId="4" fontId="44" fillId="12" borderId="1" xfId="159" applyNumberFormat="1" applyFont="1" applyFill="1" applyBorder="1" applyAlignment="1" applyProtection="1">
      <alignment vertical="center" wrapText="1"/>
      <protection locked="0"/>
    </xf>
    <xf numFmtId="4" fontId="26" fillId="11" borderId="1" xfId="159" applyNumberFormat="1" applyFont="1" applyFill="1" applyBorder="1" applyAlignment="1" applyProtection="1">
      <alignment vertical="center" wrapText="1"/>
      <protection locked="0"/>
    </xf>
    <xf numFmtId="43" fontId="37" fillId="3" borderId="1" xfId="159" applyNumberFormat="1" applyFill="1" applyBorder="1" applyAlignment="1" applyProtection="1">
      <alignment horizontal="right" vertical="center"/>
      <protection locked="0"/>
    </xf>
    <xf numFmtId="0" fontId="24" fillId="3" borderId="1" xfId="159" applyFont="1" applyFill="1" applyBorder="1" applyProtection="1">
      <protection locked="0"/>
    </xf>
    <xf numFmtId="43" fontId="37" fillId="6" borderId="1" xfId="159" applyNumberFormat="1" applyFill="1" applyBorder="1" applyAlignment="1" applyProtection="1">
      <alignment horizontal="right" vertical="center"/>
      <protection locked="0"/>
    </xf>
    <xf numFmtId="43" fontId="37" fillId="7" borderId="1" xfId="159" applyNumberFormat="1" applyFill="1" applyBorder="1" applyAlignment="1" applyProtection="1">
      <alignment horizontal="right" vertical="center"/>
      <protection locked="0"/>
    </xf>
    <xf numFmtId="2" fontId="37" fillId="3" borderId="1" xfId="159" applyNumberFormat="1" applyFill="1" applyBorder="1" applyAlignment="1">
      <alignment horizontal="right" vertical="center"/>
    </xf>
    <xf numFmtId="0" fontId="24" fillId="3" borderId="1" xfId="159" applyFont="1" applyFill="1" applyBorder="1"/>
    <xf numFmtId="0" fontId="43" fillId="5" borderId="1" xfId="1" applyFont="1" applyFill="1" applyBorder="1" applyAlignment="1" applyProtection="1">
      <alignment horizontal="center" vertical="center" wrapText="1"/>
      <protection locked="0"/>
    </xf>
    <xf numFmtId="10" fontId="24" fillId="4" borderId="1" xfId="2" applyNumberFormat="1" applyFont="1" applyFill="1" applyBorder="1" applyAlignment="1">
      <alignment horizontal="center" vertical="center"/>
    </xf>
    <xf numFmtId="10" fontId="24" fillId="3" borderId="1" xfId="2" applyNumberFormat="1" applyFont="1" applyFill="1" applyBorder="1" applyAlignment="1">
      <alignment horizontal="center" vertical="center"/>
    </xf>
    <xf numFmtId="10" fontId="37" fillId="0" borderId="1" xfId="2" applyNumberFormat="1" applyFont="1" applyBorder="1" applyAlignment="1">
      <alignment horizontal="center" vertical="center"/>
    </xf>
    <xf numFmtId="10" fontId="37" fillId="6" borderId="1" xfId="2" applyNumberFormat="1" applyFont="1" applyFill="1" applyBorder="1" applyAlignment="1">
      <alignment horizontal="center" vertical="center"/>
    </xf>
    <xf numFmtId="10" fontId="37" fillId="7" borderId="1" xfId="2" applyNumberFormat="1" applyFont="1" applyFill="1" applyBorder="1" applyAlignment="1">
      <alignment horizontal="center" vertical="center"/>
    </xf>
    <xf numFmtId="10" fontId="37" fillId="0" borderId="0" xfId="2" applyNumberFormat="1" applyFont="1"/>
    <xf numFmtId="10" fontId="26" fillId="0" borderId="0" xfId="2" applyNumberFormat="1" applyFont="1" applyAlignment="1">
      <alignment horizontal="center" vertical="center" wrapText="1"/>
    </xf>
    <xf numFmtId="10" fontId="29" fillId="5" borderId="1" xfId="2" applyNumberFormat="1" applyFont="1" applyFill="1" applyBorder="1" applyAlignment="1">
      <alignment horizontal="center" vertical="center" wrapText="1"/>
    </xf>
    <xf numFmtId="10" fontId="37" fillId="8" borderId="1" xfId="2" applyNumberFormat="1" applyFont="1" applyFill="1" applyBorder="1" applyAlignment="1">
      <alignment horizontal="center" vertical="center"/>
    </xf>
    <xf numFmtId="10" fontId="37" fillId="3" borderId="1" xfId="2" applyNumberFormat="1" applyFont="1" applyFill="1" applyBorder="1" applyAlignment="1">
      <alignment horizontal="center" vertical="center"/>
    </xf>
    <xf numFmtId="10" fontId="37" fillId="0" borderId="0" xfId="2" applyNumberFormat="1" applyFont="1" applyProtection="1">
      <protection locked="0"/>
    </xf>
    <xf numFmtId="0" fontId="25" fillId="12" borderId="1" xfId="159" applyFont="1" applyFill="1" applyBorder="1" applyAlignment="1" applyProtection="1">
      <alignment vertical="center" wrapText="1"/>
      <protection locked="0"/>
    </xf>
    <xf numFmtId="4" fontId="26" fillId="12" borderId="1" xfId="159" applyNumberFormat="1" applyFont="1" applyFill="1" applyBorder="1" applyAlignment="1" applyProtection="1">
      <alignment vertical="center" wrapText="1"/>
      <protection locked="0"/>
    </xf>
    <xf numFmtId="4" fontId="26" fillId="0" borderId="1" xfId="159" applyNumberFormat="1" applyFont="1" applyFill="1" applyBorder="1" applyAlignment="1" applyProtection="1">
      <alignment horizontal="right" vertical="center" wrapText="1"/>
      <protection locked="0"/>
    </xf>
    <xf numFmtId="43" fontId="25" fillId="0" borderId="12" xfId="1011" applyNumberFormat="1" applyBorder="1" applyAlignment="1" applyProtection="1">
      <alignment horizontal="right" vertical="center"/>
      <protection locked="0"/>
    </xf>
    <xf numFmtId="43" fontId="27" fillId="7" borderId="12" xfId="1011" applyNumberFormat="1" applyFont="1" applyFill="1" applyBorder="1" applyAlignment="1" applyProtection="1">
      <alignment horizontal="right" vertical="center"/>
      <protection locked="0"/>
    </xf>
    <xf numFmtId="43" fontId="25" fillId="0" borderId="12" xfId="1011" applyNumberFormat="1" applyBorder="1" applyAlignment="1" applyProtection="1">
      <alignment horizontal="center" vertical="center"/>
      <protection locked="0"/>
    </xf>
    <xf numFmtId="10" fontId="25" fillId="0" borderId="12" xfId="1011" applyNumberFormat="1" applyBorder="1" applyAlignment="1" applyProtection="1">
      <alignment horizontal="center" vertical="center"/>
      <protection locked="0"/>
    </xf>
    <xf numFmtId="10" fontId="25" fillId="7" borderId="12" xfId="1011" applyNumberFormat="1" applyFill="1" applyBorder="1" applyAlignment="1" applyProtection="1">
      <alignment horizontal="center" vertical="center"/>
      <protection locked="0"/>
    </xf>
    <xf numFmtId="2" fontId="25" fillId="0" borderId="12" xfId="1011" applyNumberFormat="1" applyBorder="1" applyAlignment="1" applyProtection="1">
      <alignment horizontal="right" vertical="center"/>
      <protection locked="0"/>
    </xf>
    <xf numFmtId="10" fontId="25" fillId="6" borderId="12" xfId="1011" applyNumberFormat="1" applyFill="1" applyBorder="1" applyAlignment="1" applyProtection="1">
      <alignment horizontal="center" vertical="center"/>
      <protection locked="0"/>
    </xf>
    <xf numFmtId="43" fontId="27" fillId="6" borderId="12" xfId="1011" applyNumberFormat="1" applyFont="1" applyFill="1" applyBorder="1" applyAlignment="1" applyProtection="1">
      <alignment horizontal="right" vertical="center"/>
      <protection locked="0"/>
    </xf>
    <xf numFmtId="10" fontId="25" fillId="0" borderId="12" xfId="1011" applyNumberFormat="1" applyFont="1" applyBorder="1" applyAlignment="1" applyProtection="1">
      <alignment horizontal="center" vertical="center"/>
      <protection locked="0"/>
    </xf>
    <xf numFmtId="43" fontId="25" fillId="6" borderId="12" xfId="1011" applyNumberFormat="1" applyFill="1" applyBorder="1" applyAlignment="1" applyProtection="1">
      <alignment horizontal="right" vertical="center"/>
      <protection locked="0"/>
    </xf>
    <xf numFmtId="43" fontId="25" fillId="7" borderId="12" xfId="1011" applyNumberFormat="1" applyFill="1" applyBorder="1" applyAlignment="1" applyProtection="1">
      <alignment horizontal="right" vertical="center"/>
      <protection locked="0"/>
    </xf>
    <xf numFmtId="43" fontId="25" fillId="0" borderId="12" xfId="1011" applyNumberFormat="1" applyFont="1" applyFill="1" applyBorder="1" applyAlignment="1" applyProtection="1">
      <alignment horizontal="right" vertical="center"/>
      <protection locked="0"/>
    </xf>
    <xf numFmtId="43" fontId="25" fillId="0" borderId="12" xfId="1011" applyNumberFormat="1" applyFill="1" applyBorder="1" applyAlignment="1" applyProtection="1">
      <alignment horizontal="right" vertical="center"/>
      <protection locked="0"/>
    </xf>
    <xf numFmtId="10" fontId="25" fillId="6" borderId="12" xfId="1011" applyNumberFormat="1" applyFont="1" applyFill="1" applyBorder="1" applyAlignment="1" applyProtection="1">
      <alignment horizontal="center" vertical="center"/>
      <protection locked="0"/>
    </xf>
    <xf numFmtId="10" fontId="25" fillId="7" borderId="12" xfId="1011" applyNumberFormat="1" applyFont="1" applyFill="1" applyBorder="1" applyAlignment="1" applyProtection="1">
      <alignment horizontal="center" vertical="center"/>
      <protection locked="0"/>
    </xf>
    <xf numFmtId="10" fontId="25" fillId="8" borderId="12" xfId="1011" applyNumberFormat="1" applyFill="1" applyBorder="1" applyAlignment="1" applyProtection="1">
      <alignment horizontal="center" vertical="center"/>
      <protection locked="0"/>
    </xf>
    <xf numFmtId="10" fontId="24" fillId="3" borderId="12" xfId="1011" applyNumberFormat="1" applyFont="1" applyFill="1" applyBorder="1" applyAlignment="1" applyProtection="1">
      <alignment horizontal="center" vertical="center"/>
      <protection locked="0"/>
    </xf>
    <xf numFmtId="10" fontId="24" fillId="3" borderId="12" xfId="1011" applyNumberFormat="1" applyFont="1" applyFill="1" applyBorder="1" applyAlignment="1">
      <alignment horizontal="center" vertical="center"/>
    </xf>
    <xf numFmtId="4" fontId="44" fillId="3" borderId="12" xfId="1011" applyNumberFormat="1" applyFont="1" applyFill="1" applyBorder="1" applyAlignment="1" applyProtection="1">
      <alignment horizontal="right" vertical="center"/>
      <protection locked="0"/>
    </xf>
    <xf numFmtId="0" fontId="41" fillId="5" borderId="1" xfId="1" applyFont="1" applyFill="1" applyBorder="1" applyAlignment="1" applyProtection="1">
      <alignment horizontal="center" vertical="center" wrapText="1"/>
      <protection locked="0"/>
    </xf>
    <xf numFmtId="43" fontId="25" fillId="8" borderId="12" xfId="1011" applyNumberFormat="1" applyFill="1" applyBorder="1" applyAlignment="1" applyProtection="1">
      <alignment horizontal="right" vertical="center"/>
      <protection locked="0"/>
    </xf>
    <xf numFmtId="43" fontId="24" fillId="3" borderId="12" xfId="1011" applyNumberFormat="1" applyFont="1" applyFill="1" applyBorder="1" applyAlignment="1" applyProtection="1">
      <alignment horizontal="right" vertical="center"/>
      <protection locked="0"/>
    </xf>
    <xf numFmtId="0" fontId="28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4" fontId="44" fillId="13" borderId="1" xfId="159" applyNumberFormat="1" applyFont="1" applyFill="1" applyBorder="1" applyAlignment="1" applyProtection="1">
      <alignment vertical="center" wrapText="1"/>
      <protection locked="0"/>
    </xf>
    <xf numFmtId="4" fontId="44" fillId="13" borderId="1" xfId="159" applyNumberFormat="1" applyFont="1" applyFill="1" applyBorder="1" applyAlignment="1" applyProtection="1">
      <alignment horizontal="right" vertical="center"/>
      <protection locked="0"/>
    </xf>
    <xf numFmtId="10" fontId="24" fillId="13" borderId="1" xfId="159" applyNumberFormat="1" applyFont="1" applyFill="1" applyBorder="1" applyAlignment="1">
      <alignment horizontal="center" vertical="center"/>
    </xf>
    <xf numFmtId="10" fontId="24" fillId="13" borderId="1" xfId="2" applyNumberFormat="1" applyFont="1" applyFill="1" applyBorder="1" applyAlignment="1">
      <alignment horizontal="center" vertical="center"/>
    </xf>
    <xf numFmtId="0" fontId="28" fillId="5" borderId="1" xfId="1" applyFont="1" applyFill="1" applyBorder="1" applyAlignment="1">
      <alignment horizontal="center" vertical="center" wrapText="1"/>
    </xf>
    <xf numFmtId="0" fontId="46" fillId="0" borderId="0" xfId="159" applyFont="1" applyAlignment="1">
      <alignment horizontal="center" vertical="center" wrapText="1"/>
    </xf>
    <xf numFmtId="0" fontId="33" fillId="0" borderId="9" xfId="1" applyFont="1" applyBorder="1" applyAlignment="1">
      <alignment horizontal="left" vertical="center" wrapText="1"/>
    </xf>
    <xf numFmtId="0" fontId="28" fillId="5" borderId="2" xfId="1" applyFont="1" applyFill="1" applyBorder="1" applyAlignment="1">
      <alignment horizontal="center" vertical="center" wrapText="1"/>
    </xf>
    <xf numFmtId="0" fontId="28" fillId="5" borderId="3" xfId="1" applyFont="1" applyFill="1" applyBorder="1" applyAlignment="1">
      <alignment horizontal="center" vertical="center" wrapText="1"/>
    </xf>
    <xf numFmtId="0" fontId="28" fillId="5" borderId="4" xfId="1" applyFont="1" applyFill="1" applyBorder="1" applyAlignment="1">
      <alignment horizontal="center" vertical="center" wrapText="1"/>
    </xf>
    <xf numFmtId="0" fontId="28" fillId="5" borderId="1" xfId="1" applyFont="1" applyFill="1" applyBorder="1" applyAlignment="1">
      <alignment horizontal="center" vertical="center" wrapText="1"/>
    </xf>
    <xf numFmtId="0" fontId="28" fillId="5" borderId="5" xfId="1" applyFont="1" applyFill="1" applyBorder="1" applyAlignment="1">
      <alignment horizontal="center" vertical="center" wrapText="1"/>
    </xf>
    <xf numFmtId="0" fontId="28" fillId="5" borderId="7" xfId="1" applyFont="1" applyFill="1" applyBorder="1" applyAlignment="1">
      <alignment horizontal="center" vertical="center" wrapText="1"/>
    </xf>
    <xf numFmtId="0" fontId="28" fillId="5" borderId="6" xfId="1" applyFont="1" applyFill="1" applyBorder="1" applyAlignment="1">
      <alignment horizontal="center" vertical="center" wrapText="1"/>
    </xf>
  </cellXfs>
  <cellStyles count="1359">
    <cellStyle name="Comma [0] 10" xfId="333"/>
    <cellStyle name="Comma [0] 10 2" xfId="1129"/>
    <cellStyle name="Comma [0] 10 3" xfId="1327"/>
    <cellStyle name="Comma [0] 2" xfId="4"/>
    <cellStyle name="Comma [0] 2 10" xfId="1310"/>
    <cellStyle name="Comma [0] 2 2" xfId="23"/>
    <cellStyle name="Comma [0] 2 2 2" xfId="47"/>
    <cellStyle name="Comma [0] 2 2 2 2" xfId="119"/>
    <cellStyle name="Comma [0] 2 2 2 2 2" xfId="269"/>
    <cellStyle name="Comma [0] 2 2 2 2 2 2" xfId="589"/>
    <cellStyle name="Comma [0] 2 2 2 2 2 2 2" xfId="1281"/>
    <cellStyle name="Comma [0] 2 2 2 2 2 2 3" xfId="1343"/>
    <cellStyle name="Comma [0] 2 2 2 2 2 3" xfId="889"/>
    <cellStyle name="Comma [0] 2 2 2 2 2 4" xfId="1087"/>
    <cellStyle name="Comma [0] 2 2 2 2 2 5" xfId="1326"/>
    <cellStyle name="Comma [0] 2 2 2 2 3" xfId="445"/>
    <cellStyle name="Comma [0] 2 2 2 2 3 2" xfId="1187"/>
    <cellStyle name="Comma [0] 2 2 2 2 3 3" xfId="1335"/>
    <cellStyle name="Comma [0] 2 2 2 2 4" xfId="739"/>
    <cellStyle name="Comma [0] 2 2 2 2 5" xfId="989"/>
    <cellStyle name="Comma [0] 2 2 2 2 6" xfId="1318"/>
    <cellStyle name="Comma [0] 2 2 2 3" xfId="197"/>
    <cellStyle name="Comma [0] 2 2 2 3 2" xfId="517"/>
    <cellStyle name="Comma [0] 2 2 2 3 2 2" xfId="1231"/>
    <cellStyle name="Comma [0] 2 2 2 3 2 3" xfId="1339"/>
    <cellStyle name="Comma [0] 2 2 2 3 3" xfId="817"/>
    <cellStyle name="Comma [0] 2 2 2 3 4" xfId="1037"/>
    <cellStyle name="Comma [0] 2 2 2 3 5" xfId="1322"/>
    <cellStyle name="Comma [0] 2 2 2 4" xfId="373"/>
    <cellStyle name="Comma [0] 2 2 2 4 2" xfId="1151"/>
    <cellStyle name="Comma [0] 2 2 2 4 3" xfId="1331"/>
    <cellStyle name="Comma [0] 2 2 2 5" xfId="667"/>
    <cellStyle name="Comma [0] 2 2 2 6" xfId="953"/>
    <cellStyle name="Comma [0] 2 2 2 7" xfId="1314"/>
    <cellStyle name="Comma [0] 2 2 3" xfId="96"/>
    <cellStyle name="Comma [0] 2 2 3 2" xfId="246"/>
    <cellStyle name="Comma [0] 2 2 3 2 2" xfId="566"/>
    <cellStyle name="Comma [0] 2 2 3 2 2 2" xfId="1268"/>
    <cellStyle name="Comma [0] 2 2 3 2 2 3" xfId="1341"/>
    <cellStyle name="Comma [0] 2 2 3 2 3" xfId="866"/>
    <cellStyle name="Comma [0] 2 2 3 2 4" xfId="1074"/>
    <cellStyle name="Comma [0] 2 2 3 2 5" xfId="1324"/>
    <cellStyle name="Comma [0] 2 2 3 3" xfId="422"/>
    <cellStyle name="Comma [0] 2 2 3 3 2" xfId="1177"/>
    <cellStyle name="Comma [0] 2 2 3 3 3" xfId="1333"/>
    <cellStyle name="Comma [0] 2 2 3 4" xfId="716"/>
    <cellStyle name="Comma [0] 2 2 3 5" xfId="979"/>
    <cellStyle name="Comma [0] 2 2 3 6" xfId="1316"/>
    <cellStyle name="Comma [0] 2 2 4" xfId="173"/>
    <cellStyle name="Comma [0] 2 2 4 2" xfId="494"/>
    <cellStyle name="Comma [0] 2 2 4 2 2" xfId="1218"/>
    <cellStyle name="Comma [0] 2 2 4 2 3" xfId="1337"/>
    <cellStyle name="Comma [0] 2 2 4 3" xfId="793"/>
    <cellStyle name="Comma [0] 2 2 4 4" xfId="1023"/>
    <cellStyle name="Comma [0] 2 2 4 5" xfId="1320"/>
    <cellStyle name="Comma [0] 2 2 5" xfId="350"/>
    <cellStyle name="Comma [0] 2 2 5 2" xfId="1141"/>
    <cellStyle name="Comma [0] 2 2 5 3" xfId="1329"/>
    <cellStyle name="Comma [0] 2 2 6" xfId="644"/>
    <cellStyle name="Comma [0] 2 2 7" xfId="943"/>
    <cellStyle name="Comma [0] 2 2 8" xfId="1312"/>
    <cellStyle name="Comma [0] 2 3" xfId="46"/>
    <cellStyle name="Comma [0] 2 3 2" xfId="118"/>
    <cellStyle name="Comma [0] 2 3 2 2" xfId="268"/>
    <cellStyle name="Comma [0] 2 3 2 2 2" xfId="588"/>
    <cellStyle name="Comma [0] 2 3 2 2 2 2" xfId="1280"/>
    <cellStyle name="Comma [0] 2 3 2 2 2 3" xfId="1342"/>
    <cellStyle name="Comma [0] 2 3 2 2 3" xfId="888"/>
    <cellStyle name="Comma [0] 2 3 2 2 4" xfId="1086"/>
    <cellStyle name="Comma [0] 2 3 2 2 5" xfId="1325"/>
    <cellStyle name="Comma [0] 2 3 2 3" xfId="444"/>
    <cellStyle name="Comma [0] 2 3 2 3 2" xfId="1186"/>
    <cellStyle name="Comma [0] 2 3 2 3 3" xfId="1334"/>
    <cellStyle name="Comma [0] 2 3 2 4" xfId="738"/>
    <cellStyle name="Comma [0] 2 3 2 5" xfId="988"/>
    <cellStyle name="Comma [0] 2 3 2 6" xfId="1317"/>
    <cellStyle name="Comma [0] 2 3 3" xfId="196"/>
    <cellStyle name="Comma [0] 2 3 3 2" xfId="516"/>
    <cellStyle name="Comma [0] 2 3 3 2 2" xfId="1230"/>
    <cellStyle name="Comma [0] 2 3 3 2 3" xfId="1338"/>
    <cellStyle name="Comma [0] 2 3 3 3" xfId="816"/>
    <cellStyle name="Comma [0] 2 3 3 4" xfId="1036"/>
    <cellStyle name="Comma [0] 2 3 3 5" xfId="1321"/>
    <cellStyle name="Comma [0] 2 3 4" xfId="372"/>
    <cellStyle name="Comma [0] 2 3 4 2" xfId="1150"/>
    <cellStyle name="Comma [0] 2 3 4 3" xfId="1330"/>
    <cellStyle name="Comma [0] 2 3 5" xfId="666"/>
    <cellStyle name="Comma [0] 2 3 6" xfId="952"/>
    <cellStyle name="Comma [0] 2 3 7" xfId="1313"/>
    <cellStyle name="Comma [0] 2 4" xfId="82"/>
    <cellStyle name="Comma [0] 2 4 2" xfId="232"/>
    <cellStyle name="Comma [0] 2 4 2 2" xfId="552"/>
    <cellStyle name="Comma [0] 2 4 2 2 2" xfId="1255"/>
    <cellStyle name="Comma [0] 2 4 2 2 3" xfId="1340"/>
    <cellStyle name="Comma [0] 2 4 2 3" xfId="852"/>
    <cellStyle name="Comma [0] 2 4 2 4" xfId="1061"/>
    <cellStyle name="Comma [0] 2 4 2 5" xfId="1323"/>
    <cellStyle name="Comma [0] 2 4 3" xfId="408"/>
    <cellStyle name="Comma [0] 2 4 3 2" xfId="1168"/>
    <cellStyle name="Comma [0] 2 4 3 3" xfId="1332"/>
    <cellStyle name="Comma [0] 2 4 4" xfId="702"/>
    <cellStyle name="Comma [0] 2 4 5" xfId="970"/>
    <cellStyle name="Comma [0] 2 4 6" xfId="1315"/>
    <cellStyle name="Comma [0] 2 5" xfId="154"/>
    <cellStyle name="Comma [0] 2 5 2" xfId="479"/>
    <cellStyle name="Comma [0] 2 5 2 2" xfId="1204"/>
    <cellStyle name="Comma [0] 2 5 2 3" xfId="1336"/>
    <cellStyle name="Comma [0] 2 5 3" xfId="774"/>
    <cellStyle name="Comma [0] 2 5 4" xfId="1006"/>
    <cellStyle name="Comma [0] 2 5 5" xfId="1319"/>
    <cellStyle name="Comma [0] 2 6" xfId="330"/>
    <cellStyle name="Comma [0] 2 6 2" xfId="1345"/>
    <cellStyle name="Comma [0] 2 7" xfId="334"/>
    <cellStyle name="Comma [0] 2 7 2" xfId="1130"/>
    <cellStyle name="Comma [0] 2 7 3" xfId="1328"/>
    <cellStyle name="Comma [0] 2 8" xfId="629"/>
    <cellStyle name="Comma [0] 2 9" xfId="931"/>
    <cellStyle name="Comma [0] 3" xfId="7"/>
    <cellStyle name="Comma [0] 3 2" xfId="24"/>
    <cellStyle name="Comma [0] 3 2 2" xfId="49"/>
    <cellStyle name="Comma [0] 3 2 2 2" xfId="121"/>
    <cellStyle name="Comma [0] 3 2 2 2 2" xfId="271"/>
    <cellStyle name="Comma [0] 3 2 2 2 2 2" xfId="591"/>
    <cellStyle name="Comma [0] 3 2 2 2 2 2 2" xfId="1283"/>
    <cellStyle name="Comma [0] 3 2 2 2 2 3" xfId="891"/>
    <cellStyle name="Comma [0] 3 2 2 2 2 4" xfId="1089"/>
    <cellStyle name="Comma [0] 3 2 2 2 3" xfId="447"/>
    <cellStyle name="Comma [0] 3 2 2 2 4" xfId="741"/>
    <cellStyle name="Comma [0] 3 2 2 3" xfId="199"/>
    <cellStyle name="Comma [0] 3 2 2 3 2" xfId="519"/>
    <cellStyle name="Comma [0] 3 2 2 3 2 2" xfId="1233"/>
    <cellStyle name="Comma [0] 3 2 2 3 3" xfId="819"/>
    <cellStyle name="Comma [0] 3 2 2 3 4" xfId="1039"/>
    <cellStyle name="Comma [0] 3 2 2 4" xfId="375"/>
    <cellStyle name="Comma [0] 3 2 2 5" xfId="669"/>
    <cellStyle name="Comma [0] 3 2 3" xfId="97"/>
    <cellStyle name="Comma [0] 3 2 3 2" xfId="247"/>
    <cellStyle name="Comma [0] 3 2 3 2 2" xfId="567"/>
    <cellStyle name="Comma [0] 3 2 3 2 2 2" xfId="1269"/>
    <cellStyle name="Comma [0] 3 2 3 2 3" xfId="867"/>
    <cellStyle name="Comma [0] 3 2 3 2 4" xfId="1075"/>
    <cellStyle name="Comma [0] 3 2 3 3" xfId="423"/>
    <cellStyle name="Comma [0] 3 2 3 4" xfId="717"/>
    <cellStyle name="Comma [0] 3 2 4" xfId="174"/>
    <cellStyle name="Comma [0] 3 2 4 2" xfId="495"/>
    <cellStyle name="Comma [0] 3 2 4 2 2" xfId="1219"/>
    <cellStyle name="Comma [0] 3 2 4 3" xfId="794"/>
    <cellStyle name="Comma [0] 3 2 4 4" xfId="1024"/>
    <cellStyle name="Comma [0] 3 2 5" xfId="351"/>
    <cellStyle name="Comma [0] 3 2 6" xfId="645"/>
    <cellStyle name="Comma [0] 3 3" xfId="48"/>
    <cellStyle name="Comma [0] 3 3 2" xfId="120"/>
    <cellStyle name="Comma [0] 3 3 2 2" xfId="270"/>
    <cellStyle name="Comma [0] 3 3 2 2 2" xfId="590"/>
    <cellStyle name="Comma [0] 3 3 2 2 2 2" xfId="1282"/>
    <cellStyle name="Comma [0] 3 3 2 2 3" xfId="890"/>
    <cellStyle name="Comma [0] 3 3 2 2 4" xfId="1088"/>
    <cellStyle name="Comma [0] 3 3 2 3" xfId="446"/>
    <cellStyle name="Comma [0] 3 3 2 4" xfId="740"/>
    <cellStyle name="Comma [0] 3 3 3" xfId="198"/>
    <cellStyle name="Comma [0] 3 3 3 2" xfId="518"/>
    <cellStyle name="Comma [0] 3 3 3 2 2" xfId="1232"/>
    <cellStyle name="Comma [0] 3 3 3 3" xfId="818"/>
    <cellStyle name="Comma [0] 3 3 3 4" xfId="1038"/>
    <cellStyle name="Comma [0] 3 3 4" xfId="374"/>
    <cellStyle name="Comma [0] 3 3 5" xfId="668"/>
    <cellStyle name="Comma [0] 3 4" xfId="85"/>
    <cellStyle name="Comma [0] 3 4 2" xfId="235"/>
    <cellStyle name="Comma [0] 3 4 2 2" xfId="555"/>
    <cellStyle name="Comma [0] 3 4 2 2 2" xfId="1258"/>
    <cellStyle name="Comma [0] 3 4 2 3" xfId="855"/>
    <cellStyle name="Comma [0] 3 4 2 4" xfId="1064"/>
    <cellStyle name="Comma [0] 3 4 3" xfId="411"/>
    <cellStyle name="Comma [0] 3 4 4" xfId="705"/>
    <cellStyle name="Comma [0] 3 5" xfId="158"/>
    <cellStyle name="Comma [0] 3 5 2" xfId="483"/>
    <cellStyle name="Comma [0] 3 5 2 2" xfId="1208"/>
    <cellStyle name="Comma [0] 3 5 3" xfId="778"/>
    <cellStyle name="Comma [0] 3 5 4" xfId="1010"/>
    <cellStyle name="Comma [0] 3 6" xfId="319"/>
    <cellStyle name="Comma [0] 3 6 2" xfId="928"/>
    <cellStyle name="Comma [0] 3 7" xfId="336"/>
    <cellStyle name="Comma [0] 3 8" xfId="631"/>
    <cellStyle name="Comma [0] 4" xfId="10"/>
    <cellStyle name="Comma [0] 4 2" xfId="25"/>
    <cellStyle name="Comma [0] 4 2 2" xfId="51"/>
    <cellStyle name="Comma [0] 4 2 2 2" xfId="123"/>
    <cellStyle name="Comma [0] 4 2 2 2 2" xfId="273"/>
    <cellStyle name="Comma [0] 4 2 2 2 2 2" xfId="593"/>
    <cellStyle name="Comma [0] 4 2 2 2 2 3" xfId="893"/>
    <cellStyle name="Comma [0] 4 2 2 2 3" xfId="449"/>
    <cellStyle name="Comma [0] 4 2 2 2 4" xfId="743"/>
    <cellStyle name="Comma [0] 4 2 2 3" xfId="201"/>
    <cellStyle name="Comma [0] 4 2 2 3 2" xfId="521"/>
    <cellStyle name="Comma [0] 4 2 2 3 3" xfId="821"/>
    <cellStyle name="Comma [0] 4 2 2 4" xfId="377"/>
    <cellStyle name="Comma [0] 4 2 2 5" xfId="671"/>
    <cellStyle name="Comma [0] 4 2 3" xfId="98"/>
    <cellStyle name="Comma [0] 4 2 3 2" xfId="248"/>
    <cellStyle name="Comma [0] 4 2 3 2 2" xfId="568"/>
    <cellStyle name="Comma [0] 4 2 3 2 3" xfId="868"/>
    <cellStyle name="Comma [0] 4 2 3 3" xfId="424"/>
    <cellStyle name="Comma [0] 4 2 3 4" xfId="718"/>
    <cellStyle name="Comma [0] 4 2 4" xfId="175"/>
    <cellStyle name="Comma [0] 4 2 4 2" xfId="496"/>
    <cellStyle name="Comma [0] 4 2 4 3" xfId="795"/>
    <cellStyle name="Comma [0] 4 2 5" xfId="352"/>
    <cellStyle name="Comma [0] 4 2 6" xfId="646"/>
    <cellStyle name="Comma [0] 4 3" xfId="50"/>
    <cellStyle name="Comma [0] 4 3 2" xfId="122"/>
    <cellStyle name="Comma [0] 4 3 2 2" xfId="272"/>
    <cellStyle name="Comma [0] 4 3 2 2 2" xfId="592"/>
    <cellStyle name="Comma [0] 4 3 2 2 3" xfId="892"/>
    <cellStyle name="Comma [0] 4 3 2 3" xfId="448"/>
    <cellStyle name="Comma [0] 4 3 2 4" xfId="742"/>
    <cellStyle name="Comma [0] 4 3 3" xfId="200"/>
    <cellStyle name="Comma [0] 4 3 3 2" xfId="520"/>
    <cellStyle name="Comma [0] 4 3 3 3" xfId="820"/>
    <cellStyle name="Comma [0] 4 3 4" xfId="376"/>
    <cellStyle name="Comma [0] 4 3 5" xfId="670"/>
    <cellStyle name="Comma [0] 4 4" xfId="86"/>
    <cellStyle name="Comma [0] 4 4 2" xfId="236"/>
    <cellStyle name="Comma [0] 4 4 2 2" xfId="556"/>
    <cellStyle name="Comma [0] 4 4 2 3" xfId="856"/>
    <cellStyle name="Comma [0] 4 4 3" xfId="412"/>
    <cellStyle name="Comma [0] 4 4 4" xfId="706"/>
    <cellStyle name="Comma [0] 4 5" xfId="160"/>
    <cellStyle name="Comma [0] 4 5 2" xfId="484"/>
    <cellStyle name="Comma [0] 4 5 3" xfId="780"/>
    <cellStyle name="Comma [0] 4 6" xfId="309"/>
    <cellStyle name="Comma [0] 4 6 2" xfId="626"/>
    <cellStyle name="Comma [0] 4 6 3" xfId="1346"/>
    <cellStyle name="Comma [0] 4 7" xfId="338"/>
    <cellStyle name="Comma [0] 4 8" xfId="632"/>
    <cellStyle name="Comma [0] 5" xfId="14"/>
    <cellStyle name="Comma [0] 5 2" xfId="26"/>
    <cellStyle name="Comma [0] 5 2 2" xfId="53"/>
    <cellStyle name="Comma [0] 5 2 2 2" xfId="125"/>
    <cellStyle name="Comma [0] 5 2 2 2 2" xfId="275"/>
    <cellStyle name="Comma [0] 5 2 2 2 2 2" xfId="595"/>
    <cellStyle name="Comma [0] 5 2 2 2 2 2 2" xfId="1285"/>
    <cellStyle name="Comma [0] 5 2 2 2 2 3" xfId="895"/>
    <cellStyle name="Comma [0] 5 2 2 2 2 4" xfId="1091"/>
    <cellStyle name="Comma [0] 5 2 2 2 3" xfId="451"/>
    <cellStyle name="Comma [0] 5 2 2 2 4" xfId="745"/>
    <cellStyle name="Comma [0] 5 2 2 3" xfId="203"/>
    <cellStyle name="Comma [0] 5 2 2 3 2" xfId="523"/>
    <cellStyle name="Comma [0] 5 2 2 3 2 2" xfId="1235"/>
    <cellStyle name="Comma [0] 5 2 2 3 3" xfId="823"/>
    <cellStyle name="Comma [0] 5 2 2 3 4" xfId="1041"/>
    <cellStyle name="Comma [0] 5 2 2 4" xfId="379"/>
    <cellStyle name="Comma [0] 5 2 2 5" xfId="673"/>
    <cellStyle name="Comma [0] 5 2 3" xfId="99"/>
    <cellStyle name="Comma [0] 5 2 3 2" xfId="249"/>
    <cellStyle name="Comma [0] 5 2 3 2 2" xfId="569"/>
    <cellStyle name="Comma [0] 5 2 3 2 2 2" xfId="1270"/>
    <cellStyle name="Comma [0] 5 2 3 2 3" xfId="869"/>
    <cellStyle name="Comma [0] 5 2 3 2 4" xfId="1076"/>
    <cellStyle name="Comma [0] 5 2 3 3" xfId="425"/>
    <cellStyle name="Comma [0] 5 2 3 4" xfId="719"/>
    <cellStyle name="Comma [0] 5 2 4" xfId="176"/>
    <cellStyle name="Comma [0] 5 2 4 2" xfId="497"/>
    <cellStyle name="Comma [0] 5 2 4 2 2" xfId="1220"/>
    <cellStyle name="Comma [0] 5 2 4 3" xfId="796"/>
    <cellStyle name="Comma [0] 5 2 4 4" xfId="1025"/>
    <cellStyle name="Comma [0] 5 2 5" xfId="353"/>
    <cellStyle name="Comma [0] 5 2 6" xfId="647"/>
    <cellStyle name="Comma [0] 5 3" xfId="52"/>
    <cellStyle name="Comma [0] 5 3 2" xfId="124"/>
    <cellStyle name="Comma [0] 5 3 2 2" xfId="274"/>
    <cellStyle name="Comma [0] 5 3 2 2 2" xfId="594"/>
    <cellStyle name="Comma [0] 5 3 2 2 2 2" xfId="1284"/>
    <cellStyle name="Comma [0] 5 3 2 2 3" xfId="894"/>
    <cellStyle name="Comma [0] 5 3 2 2 4" xfId="1090"/>
    <cellStyle name="Comma [0] 5 3 2 3" xfId="450"/>
    <cellStyle name="Comma [0] 5 3 2 4" xfId="744"/>
    <cellStyle name="Comma [0] 5 3 3" xfId="202"/>
    <cellStyle name="Comma [0] 5 3 3 2" xfId="522"/>
    <cellStyle name="Comma [0] 5 3 3 2 2" xfId="1234"/>
    <cellStyle name="Comma [0] 5 3 3 3" xfId="822"/>
    <cellStyle name="Comma [0] 5 3 3 4" xfId="1040"/>
    <cellStyle name="Comma [0] 5 3 4" xfId="378"/>
    <cellStyle name="Comma [0] 5 3 5" xfId="672"/>
    <cellStyle name="Comma [0] 5 4" xfId="90"/>
    <cellStyle name="Comma [0] 5 4 2" xfId="240"/>
    <cellStyle name="Comma [0] 5 4 2 2" xfId="560"/>
    <cellStyle name="Comma [0] 5 4 2 2 2" xfId="1262"/>
    <cellStyle name="Comma [0] 5 4 2 3" xfId="860"/>
    <cellStyle name="Comma [0] 5 4 2 4" xfId="1068"/>
    <cellStyle name="Comma [0] 5 4 3" xfId="416"/>
    <cellStyle name="Comma [0] 5 4 4" xfId="710"/>
    <cellStyle name="Comma [0] 5 5" xfId="164"/>
    <cellStyle name="Comma [0] 5 5 2" xfId="488"/>
    <cellStyle name="Comma [0] 5 5 2 2" xfId="1212"/>
    <cellStyle name="Comma [0] 5 5 3" xfId="784"/>
    <cellStyle name="Comma [0] 5 5 4" xfId="1015"/>
    <cellStyle name="Comma [0] 5 6" xfId="342"/>
    <cellStyle name="Comma [0] 5 7" xfId="636"/>
    <cellStyle name="Comma [0] 6" xfId="20"/>
    <cellStyle name="Comma [0] 6 2" xfId="27"/>
    <cellStyle name="Comma [0] 6 2 2" xfId="55"/>
    <cellStyle name="Comma [0] 6 2 2 2" xfId="127"/>
    <cellStyle name="Comma [0] 6 2 2 2 2" xfId="277"/>
    <cellStyle name="Comma [0] 6 2 2 2 2 2" xfId="597"/>
    <cellStyle name="Comma [0] 6 2 2 2 2 2 2" xfId="1287"/>
    <cellStyle name="Comma [0] 6 2 2 2 2 3" xfId="897"/>
    <cellStyle name="Comma [0] 6 2 2 2 2 4" xfId="1093"/>
    <cellStyle name="Comma [0] 6 2 2 2 3" xfId="453"/>
    <cellStyle name="Comma [0] 6 2 2 2 4" xfId="747"/>
    <cellStyle name="Comma [0] 6 2 2 3" xfId="205"/>
    <cellStyle name="Comma [0] 6 2 2 3 2" xfId="525"/>
    <cellStyle name="Comma [0] 6 2 2 3 2 2" xfId="1237"/>
    <cellStyle name="Comma [0] 6 2 2 3 3" xfId="825"/>
    <cellStyle name="Comma [0] 6 2 2 3 4" xfId="1043"/>
    <cellStyle name="Comma [0] 6 2 2 4" xfId="381"/>
    <cellStyle name="Comma [0] 6 2 2 5" xfId="675"/>
    <cellStyle name="Comma [0] 6 2 3" xfId="100"/>
    <cellStyle name="Comma [0] 6 2 3 2" xfId="250"/>
    <cellStyle name="Comma [0] 6 2 3 2 2" xfId="570"/>
    <cellStyle name="Comma [0] 6 2 3 2 2 2" xfId="1271"/>
    <cellStyle name="Comma [0] 6 2 3 2 3" xfId="870"/>
    <cellStyle name="Comma [0] 6 2 3 2 4" xfId="1077"/>
    <cellStyle name="Comma [0] 6 2 3 3" xfId="426"/>
    <cellStyle name="Comma [0] 6 2 3 4" xfId="720"/>
    <cellStyle name="Comma [0] 6 2 4" xfId="177"/>
    <cellStyle name="Comma [0] 6 2 4 2" xfId="498"/>
    <cellStyle name="Comma [0] 6 2 4 2 2" xfId="1221"/>
    <cellStyle name="Comma [0] 6 2 4 3" xfId="797"/>
    <cellStyle name="Comma [0] 6 2 4 4" xfId="1026"/>
    <cellStyle name="Comma [0] 6 2 5" xfId="354"/>
    <cellStyle name="Comma [0] 6 2 6" xfId="648"/>
    <cellStyle name="Comma [0] 6 3" xfId="54"/>
    <cellStyle name="Comma [0] 6 3 2" xfId="126"/>
    <cellStyle name="Comma [0] 6 3 2 2" xfId="276"/>
    <cellStyle name="Comma [0] 6 3 2 2 2" xfId="596"/>
    <cellStyle name="Comma [0] 6 3 2 2 2 2" xfId="1286"/>
    <cellStyle name="Comma [0] 6 3 2 2 3" xfId="896"/>
    <cellStyle name="Comma [0] 6 3 2 2 4" xfId="1092"/>
    <cellStyle name="Comma [0] 6 3 2 3" xfId="452"/>
    <cellStyle name="Comma [0] 6 3 2 4" xfId="746"/>
    <cellStyle name="Comma [0] 6 3 3" xfId="204"/>
    <cellStyle name="Comma [0] 6 3 3 2" xfId="524"/>
    <cellStyle name="Comma [0] 6 3 3 2 2" xfId="1236"/>
    <cellStyle name="Comma [0] 6 3 3 3" xfId="824"/>
    <cellStyle name="Comma [0] 6 3 3 4" xfId="1042"/>
    <cellStyle name="Comma [0] 6 3 4" xfId="380"/>
    <cellStyle name="Comma [0] 6 3 5" xfId="674"/>
    <cellStyle name="Comma [0] 6 4" xfId="95"/>
    <cellStyle name="Comma [0] 6 4 2" xfId="245"/>
    <cellStyle name="Comma [0] 6 4 2 2" xfId="565"/>
    <cellStyle name="Comma [0] 6 4 2 2 2" xfId="1267"/>
    <cellStyle name="Comma [0] 6 4 2 3" xfId="865"/>
    <cellStyle name="Comma [0] 6 4 2 4" xfId="1073"/>
    <cellStyle name="Comma [0] 6 4 3" xfId="421"/>
    <cellStyle name="Comma [0] 6 4 4" xfId="715"/>
    <cellStyle name="Comma [0] 6 5" xfId="170"/>
    <cellStyle name="Comma [0] 6 5 2" xfId="493"/>
    <cellStyle name="Comma [0] 6 5 2 2" xfId="1217"/>
    <cellStyle name="Comma [0] 6 5 3" xfId="790"/>
    <cellStyle name="Comma [0] 6 5 4" xfId="1021"/>
    <cellStyle name="Comma [0] 6 6" xfId="348"/>
    <cellStyle name="Comma [0] 6 7" xfId="642"/>
    <cellStyle name="Comma [0] 7" xfId="155"/>
    <cellStyle name="Comma [0] 7 2" xfId="480"/>
    <cellStyle name="Comma [0] 7 2 2" xfId="1205"/>
    <cellStyle name="Comma [0] 7 3" xfId="775"/>
    <cellStyle name="Comma [0] 7 4" xfId="1007"/>
    <cellStyle name="Comma [0] 8" xfId="308"/>
    <cellStyle name="Comma [0] 8 2" xfId="315"/>
    <cellStyle name="Comma [0] 8 2 2" xfId="1118"/>
    <cellStyle name="Comma [0] 8 3" xfId="316"/>
    <cellStyle name="Comma [0] 8 3 2" xfId="1358"/>
    <cellStyle name="Comma [0] 8 4" xfId="322"/>
    <cellStyle name="Comma [0] 8 4 2" xfId="1121"/>
    <cellStyle name="Comma [0] 8 5" xfId="625"/>
    <cellStyle name="Comma [0] 8 5 2" xfId="1306"/>
    <cellStyle name="Comma [0] 8 6" xfId="927"/>
    <cellStyle name="Comma [0] 8 7" xfId="1114"/>
    <cellStyle name="Comma [0] 9" xfId="312"/>
    <cellStyle name="Comma 10" xfId="42"/>
    <cellStyle name="Comma 10 2" xfId="56"/>
    <cellStyle name="Comma 10 2 2" xfId="128"/>
    <cellStyle name="Comma 10 2 2 2" xfId="278"/>
    <cellStyle name="Comma 10 2 2 2 2" xfId="598"/>
    <cellStyle name="Comma 10 2 2 2 3" xfId="898"/>
    <cellStyle name="Comma 10 2 2 3" xfId="454"/>
    <cellStyle name="Comma 10 2 2 4" xfId="748"/>
    <cellStyle name="Comma 10 2 3" xfId="206"/>
    <cellStyle name="Comma 10 2 3 2" xfId="526"/>
    <cellStyle name="Comma 10 2 3 3" xfId="826"/>
    <cellStyle name="Comma 10 2 4" xfId="382"/>
    <cellStyle name="Comma 10 2 5" xfId="676"/>
    <cellStyle name="Comma 10 3" xfId="115"/>
    <cellStyle name="Comma 10 3 2" xfId="265"/>
    <cellStyle name="Comma 10 3 2 2" xfId="585"/>
    <cellStyle name="Comma 10 3 2 3" xfId="885"/>
    <cellStyle name="Comma 10 3 3" xfId="441"/>
    <cellStyle name="Comma 10 3 4" xfId="735"/>
    <cellStyle name="Comma 10 4" xfId="192"/>
    <cellStyle name="Comma 10 4 2" xfId="513"/>
    <cellStyle name="Comma 10 4 3" xfId="812"/>
    <cellStyle name="Comma 10 5" xfId="369"/>
    <cellStyle name="Comma 10 6" xfId="663"/>
    <cellStyle name="Comma 10 7" xfId="1348"/>
    <cellStyle name="Comma 11" xfId="43"/>
    <cellStyle name="Comma 11 2" xfId="57"/>
    <cellStyle name="Comma 11 2 2" xfId="129"/>
    <cellStyle name="Comma 11 2 2 2" xfId="279"/>
    <cellStyle name="Comma 11 2 2 2 2" xfId="599"/>
    <cellStyle name="Comma 11 2 2 2 3" xfId="899"/>
    <cellStyle name="Comma 11 2 2 3" xfId="455"/>
    <cellStyle name="Comma 11 2 2 4" xfId="749"/>
    <cellStyle name="Comma 11 2 3" xfId="207"/>
    <cellStyle name="Comma 11 2 3 2" xfId="527"/>
    <cellStyle name="Comma 11 2 3 3" xfId="827"/>
    <cellStyle name="Comma 11 2 4" xfId="383"/>
    <cellStyle name="Comma 11 2 5" xfId="677"/>
    <cellStyle name="Comma 11 3" xfId="116"/>
    <cellStyle name="Comma 11 3 2" xfId="266"/>
    <cellStyle name="Comma 11 3 2 2" xfId="586"/>
    <cellStyle name="Comma 11 3 2 3" xfId="886"/>
    <cellStyle name="Comma 11 3 3" xfId="442"/>
    <cellStyle name="Comma 11 3 4" xfId="736"/>
    <cellStyle name="Comma 11 4" xfId="193"/>
    <cellStyle name="Comma 11 4 2" xfId="514"/>
    <cellStyle name="Comma 11 4 3" xfId="813"/>
    <cellStyle name="Comma 11 5" xfId="370"/>
    <cellStyle name="Comma 11 6" xfId="664"/>
    <cellStyle name="Comma 12" xfId="44"/>
    <cellStyle name="Comma 12 2" xfId="58"/>
    <cellStyle name="Comma 12 2 2" xfId="130"/>
    <cellStyle name="Comma 12 2 2 2" xfId="280"/>
    <cellStyle name="Comma 12 2 2 2 2" xfId="600"/>
    <cellStyle name="Comma 12 2 2 2 3" xfId="900"/>
    <cellStyle name="Comma 12 2 2 3" xfId="456"/>
    <cellStyle name="Comma 12 2 2 4" xfId="750"/>
    <cellStyle name="Comma 12 2 3" xfId="208"/>
    <cellStyle name="Comma 12 2 3 2" xfId="528"/>
    <cellStyle name="Comma 12 2 3 3" xfId="828"/>
    <cellStyle name="Comma 12 2 4" xfId="384"/>
    <cellStyle name="Comma 12 2 5" xfId="678"/>
    <cellStyle name="Comma 12 3" xfId="117"/>
    <cellStyle name="Comma 12 3 2" xfId="267"/>
    <cellStyle name="Comma 12 3 2 2" xfId="587"/>
    <cellStyle name="Comma 12 3 2 3" xfId="887"/>
    <cellStyle name="Comma 12 3 3" xfId="443"/>
    <cellStyle name="Comma 12 3 4" xfId="737"/>
    <cellStyle name="Comma 12 4" xfId="194"/>
    <cellStyle name="Comma 12 4 2" xfId="515"/>
    <cellStyle name="Comma 12 4 3" xfId="814"/>
    <cellStyle name="Comma 12 5" xfId="371"/>
    <cellStyle name="Comma 12 6" xfId="665"/>
    <cellStyle name="Comma 13" xfId="83"/>
    <cellStyle name="Comma 13 2" xfId="233"/>
    <cellStyle name="Comma 13 2 2" xfId="553"/>
    <cellStyle name="Comma 13 2 2 2" xfId="1256"/>
    <cellStyle name="Comma 13 2 3" xfId="853"/>
    <cellStyle name="Comma 13 2 4" xfId="1062"/>
    <cellStyle name="Comma 13 3" xfId="409"/>
    <cellStyle name="Comma 13 4" xfId="703"/>
    <cellStyle name="Comma 14" xfId="81"/>
    <cellStyle name="Comma 14 2" xfId="231"/>
    <cellStyle name="Comma 14 2 2" xfId="551"/>
    <cellStyle name="Comma 14 2 2 2" xfId="1254"/>
    <cellStyle name="Comma 14 2 3" xfId="851"/>
    <cellStyle name="Comma 14 2 4" xfId="1060"/>
    <cellStyle name="Comma 14 3" xfId="407"/>
    <cellStyle name="Comma 14 4" xfId="701"/>
    <cellStyle name="Comma 15" xfId="156"/>
    <cellStyle name="Comma 15 2" xfId="481"/>
    <cellStyle name="Comma 15 2 2" xfId="1206"/>
    <cellStyle name="Comma 15 3" xfId="776"/>
    <cellStyle name="Comma 15 4" xfId="1008"/>
    <cellStyle name="Comma 16" xfId="320"/>
    <cellStyle name="Comma 16 2" xfId="929"/>
    <cellStyle name="Comma 17" xfId="331"/>
    <cellStyle name="Comma 17 2" xfId="1128"/>
    <cellStyle name="Comma 2" xfId="12"/>
    <cellStyle name="Comma 2 2" xfId="28"/>
    <cellStyle name="Comma 2 2 2" xfId="60"/>
    <cellStyle name="Comma 2 2 2 2" xfId="132"/>
    <cellStyle name="Comma 2 2 2 2 2" xfId="282"/>
    <cellStyle name="Comma 2 2 2 2 2 2" xfId="602"/>
    <cellStyle name="Comma 2 2 2 2 2 2 2" xfId="1289"/>
    <cellStyle name="Comma 2 2 2 2 2 3" xfId="902"/>
    <cellStyle name="Comma 2 2 2 2 2 4" xfId="1095"/>
    <cellStyle name="Comma 2 2 2 2 3" xfId="458"/>
    <cellStyle name="Comma 2 2 2 2 3 2" xfId="1189"/>
    <cellStyle name="Comma 2 2 2 2 4" xfId="752"/>
    <cellStyle name="Comma 2 2 2 2 5" xfId="991"/>
    <cellStyle name="Comma 2 2 2 3" xfId="210"/>
    <cellStyle name="Comma 2 2 2 3 2" xfId="530"/>
    <cellStyle name="Comma 2 2 2 3 2 2" xfId="1239"/>
    <cellStyle name="Comma 2 2 2 3 3" xfId="830"/>
    <cellStyle name="Comma 2 2 2 3 4" xfId="1045"/>
    <cellStyle name="Comma 2 2 2 4" xfId="386"/>
    <cellStyle name="Comma 2 2 2 4 2" xfId="1153"/>
    <cellStyle name="Comma 2 2 2 5" xfId="680"/>
    <cellStyle name="Comma 2 2 2 6" xfId="955"/>
    <cellStyle name="Comma 2 2 3" xfId="101"/>
    <cellStyle name="Comma 2 2 3 2" xfId="251"/>
    <cellStyle name="Comma 2 2 3 2 2" xfId="571"/>
    <cellStyle name="Comma 2 2 3 2 2 2" xfId="1272"/>
    <cellStyle name="Comma 2 2 3 2 3" xfId="871"/>
    <cellStyle name="Comma 2 2 3 2 4" xfId="1078"/>
    <cellStyle name="Comma 2 2 3 3" xfId="427"/>
    <cellStyle name="Comma 2 2 3 3 2" xfId="1178"/>
    <cellStyle name="Comma 2 2 3 4" xfId="721"/>
    <cellStyle name="Comma 2 2 3 5" xfId="980"/>
    <cellStyle name="Comma 2 2 4" xfId="178"/>
    <cellStyle name="Comma 2 2 4 2" xfId="499"/>
    <cellStyle name="Comma 2 2 4 2 2" xfId="1222"/>
    <cellStyle name="Comma 2 2 4 3" xfId="798"/>
    <cellStyle name="Comma 2 2 4 4" xfId="1027"/>
    <cellStyle name="Comma 2 2 5" xfId="355"/>
    <cellStyle name="Comma 2 2 5 2" xfId="1142"/>
    <cellStyle name="Comma 2 2 6" xfId="649"/>
    <cellStyle name="Comma 2 2 7" xfId="944"/>
    <cellStyle name="Comma 2 3" xfId="59"/>
    <cellStyle name="Comma 2 3 2" xfId="131"/>
    <cellStyle name="Comma 2 3 2 2" xfId="281"/>
    <cellStyle name="Comma 2 3 2 2 2" xfId="601"/>
    <cellStyle name="Comma 2 3 2 2 2 2" xfId="1288"/>
    <cellStyle name="Comma 2 3 2 2 3" xfId="901"/>
    <cellStyle name="Comma 2 3 2 2 4" xfId="1094"/>
    <cellStyle name="Comma 2 3 2 3" xfId="457"/>
    <cellStyle name="Comma 2 3 2 3 2" xfId="1188"/>
    <cellStyle name="Comma 2 3 2 4" xfId="751"/>
    <cellStyle name="Comma 2 3 2 5" xfId="990"/>
    <cellStyle name="Comma 2 3 3" xfId="209"/>
    <cellStyle name="Comma 2 3 3 2" xfId="529"/>
    <cellStyle name="Comma 2 3 3 2 2" xfId="1238"/>
    <cellStyle name="Comma 2 3 3 3" xfId="829"/>
    <cellStyle name="Comma 2 3 3 4" xfId="1044"/>
    <cellStyle name="Comma 2 3 4" xfId="385"/>
    <cellStyle name="Comma 2 3 4 2" xfId="1152"/>
    <cellStyle name="Comma 2 3 5" xfId="679"/>
    <cellStyle name="Comma 2 3 6" xfId="954"/>
    <cellStyle name="Comma 2 4" xfId="88"/>
    <cellStyle name="Comma 2 4 2" xfId="238"/>
    <cellStyle name="Comma 2 4 2 2" xfId="558"/>
    <cellStyle name="Comma 2 4 2 2 2" xfId="1260"/>
    <cellStyle name="Comma 2 4 2 3" xfId="858"/>
    <cellStyle name="Comma 2 4 2 4" xfId="1066"/>
    <cellStyle name="Comma 2 4 3" xfId="414"/>
    <cellStyle name="Comma 2 4 3 2" xfId="1171"/>
    <cellStyle name="Comma 2 4 4" xfId="708"/>
    <cellStyle name="Comma 2 4 5" xfId="973"/>
    <cellStyle name="Comma 2 5" xfId="162"/>
    <cellStyle name="Comma 2 5 2" xfId="486"/>
    <cellStyle name="Comma 2 5 2 2" xfId="1210"/>
    <cellStyle name="Comma 2 5 3" xfId="782"/>
    <cellStyle name="Comma 2 5 4" xfId="1013"/>
    <cellStyle name="Comma 2 6" xfId="332"/>
    <cellStyle name="Comma 2 7" xfId="340"/>
    <cellStyle name="Comma 2 7 2" xfId="1133"/>
    <cellStyle name="Comma 2 8" xfId="634"/>
    <cellStyle name="Comma 2 9" xfId="935"/>
    <cellStyle name="Comma 3" xfId="13"/>
    <cellStyle name="Comma 3 2" xfId="29"/>
    <cellStyle name="Comma 3 2 2" xfId="62"/>
    <cellStyle name="Comma 3 2 2 2" xfId="134"/>
    <cellStyle name="Comma 3 2 2 2 2" xfId="284"/>
    <cellStyle name="Comma 3 2 2 2 2 2" xfId="604"/>
    <cellStyle name="Comma 3 2 2 2 2 2 2" xfId="1291"/>
    <cellStyle name="Comma 3 2 2 2 2 3" xfId="904"/>
    <cellStyle name="Comma 3 2 2 2 2 4" xfId="1097"/>
    <cellStyle name="Comma 3 2 2 2 3" xfId="460"/>
    <cellStyle name="Comma 3 2 2 2 3 2" xfId="1191"/>
    <cellStyle name="Comma 3 2 2 2 4" xfId="754"/>
    <cellStyle name="Comma 3 2 2 2 5" xfId="993"/>
    <cellStyle name="Comma 3 2 2 3" xfId="212"/>
    <cellStyle name="Comma 3 2 2 3 2" xfId="532"/>
    <cellStyle name="Comma 3 2 2 3 2 2" xfId="1241"/>
    <cellStyle name="Comma 3 2 2 3 3" xfId="832"/>
    <cellStyle name="Comma 3 2 2 3 4" xfId="1047"/>
    <cellStyle name="Comma 3 2 2 4" xfId="388"/>
    <cellStyle name="Comma 3 2 2 4 2" xfId="1155"/>
    <cellStyle name="Comma 3 2 2 5" xfId="682"/>
    <cellStyle name="Comma 3 2 2 6" xfId="957"/>
    <cellStyle name="Comma 3 2 3" xfId="102"/>
    <cellStyle name="Comma 3 2 3 2" xfId="252"/>
    <cellStyle name="Comma 3 2 3 2 2" xfId="572"/>
    <cellStyle name="Comma 3 2 3 2 2 2" xfId="1273"/>
    <cellStyle name="Comma 3 2 3 2 3" xfId="872"/>
    <cellStyle name="Comma 3 2 3 2 4" xfId="1079"/>
    <cellStyle name="Comma 3 2 3 3" xfId="428"/>
    <cellStyle name="Comma 3 2 3 3 2" xfId="1179"/>
    <cellStyle name="Comma 3 2 3 4" xfId="722"/>
    <cellStyle name="Comma 3 2 3 5" xfId="981"/>
    <cellStyle name="Comma 3 2 4" xfId="179"/>
    <cellStyle name="Comma 3 2 4 2" xfId="500"/>
    <cellStyle name="Comma 3 2 4 2 2" xfId="1223"/>
    <cellStyle name="Comma 3 2 4 3" xfId="799"/>
    <cellStyle name="Comma 3 2 4 4" xfId="1028"/>
    <cellStyle name="Comma 3 2 5" xfId="356"/>
    <cellStyle name="Comma 3 2 5 2" xfId="1143"/>
    <cellStyle name="Comma 3 2 6" xfId="650"/>
    <cellStyle name="Comma 3 2 7" xfId="945"/>
    <cellStyle name="Comma 3 3" xfId="61"/>
    <cellStyle name="Comma 3 3 2" xfId="133"/>
    <cellStyle name="Comma 3 3 2 2" xfId="283"/>
    <cellStyle name="Comma 3 3 2 2 2" xfId="603"/>
    <cellStyle name="Comma 3 3 2 2 2 2" xfId="1290"/>
    <cellStyle name="Comma 3 3 2 2 3" xfId="903"/>
    <cellStyle name="Comma 3 3 2 2 4" xfId="1096"/>
    <cellStyle name="Comma 3 3 2 3" xfId="459"/>
    <cellStyle name="Comma 3 3 2 3 2" xfId="1190"/>
    <cellStyle name="Comma 3 3 2 4" xfId="753"/>
    <cellStyle name="Comma 3 3 2 5" xfId="992"/>
    <cellStyle name="Comma 3 3 3" xfId="211"/>
    <cellStyle name="Comma 3 3 3 2" xfId="531"/>
    <cellStyle name="Comma 3 3 3 2 2" xfId="1240"/>
    <cellStyle name="Comma 3 3 3 3" xfId="831"/>
    <cellStyle name="Comma 3 3 3 4" xfId="1046"/>
    <cellStyle name="Comma 3 3 4" xfId="387"/>
    <cellStyle name="Comma 3 3 4 2" xfId="1154"/>
    <cellStyle name="Comma 3 3 5" xfId="681"/>
    <cellStyle name="Comma 3 3 6" xfId="956"/>
    <cellStyle name="Comma 3 4" xfId="89"/>
    <cellStyle name="Comma 3 4 2" xfId="239"/>
    <cellStyle name="Comma 3 4 2 2" xfId="559"/>
    <cellStyle name="Comma 3 4 2 2 2" xfId="1261"/>
    <cellStyle name="Comma 3 4 2 3" xfId="859"/>
    <cellStyle name="Comma 3 4 2 4" xfId="1067"/>
    <cellStyle name="Comma 3 4 3" xfId="415"/>
    <cellStyle name="Comma 3 4 3 2" xfId="1172"/>
    <cellStyle name="Comma 3 4 4" xfId="709"/>
    <cellStyle name="Comma 3 4 5" xfId="974"/>
    <cellStyle name="Comma 3 5" xfId="163"/>
    <cellStyle name="Comma 3 5 2" xfId="487"/>
    <cellStyle name="Comma 3 5 2 2" xfId="1211"/>
    <cellStyle name="Comma 3 5 3" xfId="783"/>
    <cellStyle name="Comma 3 5 4" xfId="1014"/>
    <cellStyle name="Comma 3 6" xfId="341"/>
    <cellStyle name="Comma 3 6 2" xfId="1134"/>
    <cellStyle name="Comma 3 7" xfId="635"/>
    <cellStyle name="Comma 3 8" xfId="936"/>
    <cellStyle name="Comma 4" xfId="36"/>
    <cellStyle name="Comma 4 2" xfId="63"/>
    <cellStyle name="Comma 4 2 2" xfId="135"/>
    <cellStyle name="Comma 4 2 2 2" xfId="285"/>
    <cellStyle name="Comma 4 2 2 2 2" xfId="605"/>
    <cellStyle name="Comma 4 2 2 2 3" xfId="905"/>
    <cellStyle name="Comma 4 2 2 3" xfId="461"/>
    <cellStyle name="Comma 4 2 2 4" xfId="755"/>
    <cellStyle name="Comma 4 2 3" xfId="213"/>
    <cellStyle name="Comma 4 2 3 2" xfId="533"/>
    <cellStyle name="Comma 4 2 3 3" xfId="833"/>
    <cellStyle name="Comma 4 2 4" xfId="389"/>
    <cellStyle name="Comma 4 2 5" xfId="683"/>
    <cellStyle name="Comma 4 3" xfId="109"/>
    <cellStyle name="Comma 4 3 2" xfId="259"/>
    <cellStyle name="Comma 4 3 2 2" xfId="579"/>
    <cellStyle name="Comma 4 3 2 3" xfId="879"/>
    <cellStyle name="Comma 4 3 3" xfId="435"/>
    <cellStyle name="Comma 4 3 4" xfId="729"/>
    <cellStyle name="Comma 4 4" xfId="186"/>
    <cellStyle name="Comma 4 4 2" xfId="507"/>
    <cellStyle name="Comma 4 4 3" xfId="806"/>
    <cellStyle name="Comma 4 5" xfId="363"/>
    <cellStyle name="Comma 4 6" xfId="657"/>
    <cellStyle name="Comma 5" xfId="37"/>
    <cellStyle name="Comma 5 2" xfId="64"/>
    <cellStyle name="Comma 5 2 2" xfId="136"/>
    <cellStyle name="Comma 5 2 2 2" xfId="286"/>
    <cellStyle name="Comma 5 2 2 2 2" xfId="606"/>
    <cellStyle name="Comma 5 2 2 2 3" xfId="906"/>
    <cellStyle name="Comma 5 2 2 3" xfId="462"/>
    <cellStyle name="Comma 5 2 2 4" xfId="756"/>
    <cellStyle name="Comma 5 2 3" xfId="214"/>
    <cellStyle name="Comma 5 2 3 2" xfId="534"/>
    <cellStyle name="Comma 5 2 3 3" xfId="834"/>
    <cellStyle name="Comma 5 2 4" xfId="390"/>
    <cellStyle name="Comma 5 2 5" xfId="684"/>
    <cellStyle name="Comma 5 3" xfId="110"/>
    <cellStyle name="Comma 5 3 2" xfId="260"/>
    <cellStyle name="Comma 5 3 2 2" xfId="580"/>
    <cellStyle name="Comma 5 3 2 3" xfId="880"/>
    <cellStyle name="Comma 5 3 3" xfId="436"/>
    <cellStyle name="Comma 5 3 4" xfId="730"/>
    <cellStyle name="Comma 5 4" xfId="187"/>
    <cellStyle name="Comma 5 4 2" xfId="508"/>
    <cellStyle name="Comma 5 4 3" xfId="807"/>
    <cellStyle name="Comma 5 5" xfId="364"/>
    <cellStyle name="Comma 5 6" xfId="658"/>
    <cellStyle name="Comma 6" xfId="38"/>
    <cellStyle name="Comma 6 2" xfId="65"/>
    <cellStyle name="Comma 6 2 2" xfId="137"/>
    <cellStyle name="Comma 6 2 2 2" xfId="287"/>
    <cellStyle name="Comma 6 2 2 2 2" xfId="607"/>
    <cellStyle name="Comma 6 2 2 2 3" xfId="907"/>
    <cellStyle name="Comma 6 2 2 3" xfId="463"/>
    <cellStyle name="Comma 6 2 2 4" xfId="757"/>
    <cellStyle name="Comma 6 2 3" xfId="215"/>
    <cellStyle name="Comma 6 2 3 2" xfId="535"/>
    <cellStyle name="Comma 6 2 3 3" xfId="835"/>
    <cellStyle name="Comma 6 2 4" xfId="391"/>
    <cellStyle name="Comma 6 2 5" xfId="685"/>
    <cellStyle name="Comma 6 3" xfId="111"/>
    <cellStyle name="Comma 6 3 2" xfId="261"/>
    <cellStyle name="Comma 6 3 2 2" xfId="581"/>
    <cellStyle name="Comma 6 3 2 3" xfId="881"/>
    <cellStyle name="Comma 6 3 3" xfId="437"/>
    <cellStyle name="Comma 6 3 4" xfId="731"/>
    <cellStyle name="Comma 6 4" xfId="188"/>
    <cellStyle name="Comma 6 4 2" xfId="509"/>
    <cellStyle name="Comma 6 4 3" xfId="808"/>
    <cellStyle name="Comma 6 5" xfId="365"/>
    <cellStyle name="Comma 6 6" xfId="659"/>
    <cellStyle name="Comma 7" xfId="39"/>
    <cellStyle name="Comma 7 2" xfId="66"/>
    <cellStyle name="Comma 7 2 2" xfId="138"/>
    <cellStyle name="Comma 7 2 2 2" xfId="288"/>
    <cellStyle name="Comma 7 2 2 2 2" xfId="608"/>
    <cellStyle name="Comma 7 2 2 2 3" xfId="908"/>
    <cellStyle name="Comma 7 2 2 3" xfId="464"/>
    <cellStyle name="Comma 7 2 2 4" xfId="758"/>
    <cellStyle name="Comma 7 2 3" xfId="216"/>
    <cellStyle name="Comma 7 2 3 2" xfId="536"/>
    <cellStyle name="Comma 7 2 3 3" xfId="836"/>
    <cellStyle name="Comma 7 2 4" xfId="392"/>
    <cellStyle name="Comma 7 2 5" xfId="686"/>
    <cellStyle name="Comma 7 3" xfId="112"/>
    <cellStyle name="Comma 7 3 2" xfId="262"/>
    <cellStyle name="Comma 7 3 2 2" xfId="582"/>
    <cellStyle name="Comma 7 3 2 3" xfId="882"/>
    <cellStyle name="Comma 7 3 3" xfId="438"/>
    <cellStyle name="Comma 7 3 4" xfId="732"/>
    <cellStyle name="Comma 7 4" xfId="189"/>
    <cellStyle name="Comma 7 4 2" xfId="510"/>
    <cellStyle name="Comma 7 4 3" xfId="809"/>
    <cellStyle name="Comma 7 5" xfId="366"/>
    <cellStyle name="Comma 7 6" xfId="660"/>
    <cellStyle name="Comma 8" xfId="40"/>
    <cellStyle name="Comma 8 2" xfId="67"/>
    <cellStyle name="Comma 8 2 2" xfId="139"/>
    <cellStyle name="Comma 8 2 2 2" xfId="289"/>
    <cellStyle name="Comma 8 2 2 2 2" xfId="609"/>
    <cellStyle name="Comma 8 2 2 2 3" xfId="909"/>
    <cellStyle name="Comma 8 2 2 3" xfId="465"/>
    <cellStyle name="Comma 8 2 2 4" xfId="759"/>
    <cellStyle name="Comma 8 2 3" xfId="217"/>
    <cellStyle name="Comma 8 2 3 2" xfId="537"/>
    <cellStyle name="Comma 8 2 3 3" xfId="837"/>
    <cellStyle name="Comma 8 2 4" xfId="393"/>
    <cellStyle name="Comma 8 2 5" xfId="687"/>
    <cellStyle name="Comma 8 3" xfId="113"/>
    <cellStyle name="Comma 8 3 2" xfId="263"/>
    <cellStyle name="Comma 8 3 2 2" xfId="583"/>
    <cellStyle name="Comma 8 3 2 3" xfId="883"/>
    <cellStyle name="Comma 8 3 3" xfId="439"/>
    <cellStyle name="Comma 8 3 4" xfId="733"/>
    <cellStyle name="Comma 8 4" xfId="190"/>
    <cellStyle name="Comma 8 4 2" xfId="511"/>
    <cellStyle name="Comma 8 4 3" xfId="810"/>
    <cellStyle name="Comma 8 5" xfId="367"/>
    <cellStyle name="Comma 8 6" xfId="661"/>
    <cellStyle name="Comma 9" xfId="41"/>
    <cellStyle name="Comma 9 2" xfId="68"/>
    <cellStyle name="Comma 9 2 2" xfId="140"/>
    <cellStyle name="Comma 9 2 2 2" xfId="290"/>
    <cellStyle name="Comma 9 2 2 2 2" xfId="610"/>
    <cellStyle name="Comma 9 2 2 2 3" xfId="910"/>
    <cellStyle name="Comma 9 2 2 3" xfId="466"/>
    <cellStyle name="Comma 9 2 2 4" xfId="760"/>
    <cellStyle name="Comma 9 2 3" xfId="218"/>
    <cellStyle name="Comma 9 2 3 2" xfId="538"/>
    <cellStyle name="Comma 9 2 3 3" xfId="838"/>
    <cellStyle name="Comma 9 2 4" xfId="394"/>
    <cellStyle name="Comma 9 2 5" xfId="688"/>
    <cellStyle name="Comma 9 3" xfId="114"/>
    <cellStyle name="Comma 9 3 2" xfId="264"/>
    <cellStyle name="Comma 9 3 2 2" xfId="584"/>
    <cellStyle name="Comma 9 3 2 3" xfId="884"/>
    <cellStyle name="Comma 9 3 3" xfId="440"/>
    <cellStyle name="Comma 9 3 4" xfId="734"/>
    <cellStyle name="Comma 9 4" xfId="191"/>
    <cellStyle name="Comma 9 4 2" xfId="512"/>
    <cellStyle name="Comma 9 4 3" xfId="811"/>
    <cellStyle name="Comma 9 5" xfId="368"/>
    <cellStyle name="Comma 9 6" xfId="662"/>
    <cellStyle name="Currency 2" xfId="1352"/>
    <cellStyle name="Normal" xfId="0" builtinId="0"/>
    <cellStyle name="Normal 10" xfId="305"/>
    <cellStyle name="Normal 10 2" xfId="925"/>
    <cellStyle name="Normal 11" xfId="306"/>
    <cellStyle name="Normal 11 2" xfId="623"/>
    <cellStyle name="Normal 11 2 2" xfId="1304"/>
    <cellStyle name="Normal 11 3" xfId="1112"/>
    <cellStyle name="Normal 12" xfId="307"/>
    <cellStyle name="Normal 12 2" xfId="329"/>
    <cellStyle name="Normal 12 2 2" xfId="1127"/>
    <cellStyle name="Normal 12 2 2 2" xfId="1349"/>
    <cellStyle name="Normal 12 2 3" xfId="1347"/>
    <cellStyle name="Normal 12 3" xfId="624"/>
    <cellStyle name="Normal 12 3 2" xfId="1305"/>
    <cellStyle name="Normal 12 4" xfId="1113"/>
    <cellStyle name="Normal 13" xfId="310"/>
    <cellStyle name="Normal 13 2" xfId="321"/>
    <cellStyle name="Normal 13 2 2" xfId="1120"/>
    <cellStyle name="Normal 13 3" xfId="627"/>
    <cellStyle name="Normal 13 3 2" xfId="1307"/>
    <cellStyle name="Normal 13 4" xfId="926"/>
    <cellStyle name="Normal 13 5" xfId="1115"/>
    <cellStyle name="Normal 14" xfId="1344"/>
    <cellStyle name="Normal 15" xfId="1356"/>
    <cellStyle name="Normal 2" xfId="3"/>
    <cellStyle name="Normal 2 2" xfId="8"/>
    <cellStyle name="Normal 2 2 2" xfId="159"/>
    <cellStyle name="Normal 2 2 2 2" xfId="779"/>
    <cellStyle name="Normal 2 2 2 3" xfId="1011"/>
    <cellStyle name="Normal 2 2 3" xfId="337"/>
    <cellStyle name="Normal 2 2 3 2" xfId="1351"/>
    <cellStyle name="Normal 2 2 4" xfId="1350"/>
    <cellStyle name="Normal 2 2 4 2" xfId="1354"/>
    <cellStyle name="Normal 2 2 4 2 2" xfId="1355"/>
    <cellStyle name="Normal 2 2 5" xfId="1353"/>
    <cellStyle name="Normal 2 3" xfId="1"/>
    <cellStyle name="Normal 2 3 2" xfId="22"/>
    <cellStyle name="Normal 2 3 2 2" xfId="172"/>
    <cellStyle name="Normal 2 3 2 2 2" xfId="311"/>
    <cellStyle name="Normal 2 3 2 2 2 2" xfId="628"/>
    <cellStyle name="Normal 2 3 2 2 2 2 2" xfId="1308"/>
    <cellStyle name="Normal 2 3 2 2 2 3" xfId="1116"/>
    <cellStyle name="Normal 2 3 2 2 3" xfId="314"/>
    <cellStyle name="Normal 2 3 2 2 3 2" xfId="1117"/>
    <cellStyle name="Normal 2 3 2 2 3 3" xfId="1357"/>
    <cellStyle name="Normal 2 3 2 2 4" xfId="318"/>
    <cellStyle name="Normal 2 3 2 2 4 2" xfId="1119"/>
    <cellStyle name="Normal 2 3 2 2 5" xfId="792"/>
    <cellStyle name="Normal 2 3 2 2 6" xfId="1022"/>
    <cellStyle name="Normal 2 3 2 3" xfId="349"/>
    <cellStyle name="Normal 2 3 2 3 2" xfId="1140"/>
    <cellStyle name="Normal 2 3 2 4" xfId="643"/>
    <cellStyle name="Normal 2 3 2 5" xfId="942"/>
    <cellStyle name="Normal 2 3 3" xfId="930"/>
    <cellStyle name="Normal 2 3 4" xfId="1309"/>
    <cellStyle name="Normal 2 4 2" xfId="17"/>
    <cellStyle name="Normal 2 4 2 2" xfId="167"/>
    <cellStyle name="Normal 2 4 2 2 2" xfId="787"/>
    <cellStyle name="Normal 2 4 2 2 3" xfId="1018"/>
    <cellStyle name="Normal 2 4 2 3" xfId="345"/>
    <cellStyle name="Normal 2 4 2 3 2" xfId="1137"/>
    <cellStyle name="Normal 2 4 2 4" xfId="639"/>
    <cellStyle name="Normal 2 4 2 5" xfId="939"/>
    <cellStyle name="Normal 3" xfId="6"/>
    <cellStyle name="Normal 3 2" xfId="30"/>
    <cellStyle name="Normal 3 2 2" xfId="70"/>
    <cellStyle name="Normal 3 2 2 2" xfId="142"/>
    <cellStyle name="Normal 3 2 2 2 2" xfId="292"/>
    <cellStyle name="Normal 3 2 2 2 2 2" xfId="612"/>
    <cellStyle name="Normal 3 2 2 2 2 2 2" xfId="1293"/>
    <cellStyle name="Normal 3 2 2 2 2 3" xfId="912"/>
    <cellStyle name="Normal 3 2 2 2 2 4" xfId="1099"/>
    <cellStyle name="Normal 3 2 2 2 3" xfId="468"/>
    <cellStyle name="Normal 3 2 2 2 3 2" xfId="1193"/>
    <cellStyle name="Normal 3 2 2 2 4" xfId="762"/>
    <cellStyle name="Normal 3 2 2 2 5" xfId="995"/>
    <cellStyle name="Normal 3 2 2 3" xfId="220"/>
    <cellStyle name="Normal 3 2 2 3 2" xfId="540"/>
    <cellStyle name="Normal 3 2 2 3 2 2" xfId="1243"/>
    <cellStyle name="Normal 3 2 2 3 3" xfId="840"/>
    <cellStyle name="Normal 3 2 2 3 4" xfId="1049"/>
    <cellStyle name="Normal 3 2 2 4" xfId="396"/>
    <cellStyle name="Normal 3 2 2 4 2" xfId="1157"/>
    <cellStyle name="Normal 3 2 2 5" xfId="690"/>
    <cellStyle name="Normal 3 2 2 6" xfId="959"/>
    <cellStyle name="Normal 3 2 3" xfId="103"/>
    <cellStyle name="Normal 3 2 3 2" xfId="253"/>
    <cellStyle name="Normal 3 2 3 2 2" xfId="573"/>
    <cellStyle name="Normal 3 2 3 2 2 2" xfId="1274"/>
    <cellStyle name="Normal 3 2 3 2 3" xfId="873"/>
    <cellStyle name="Normal 3 2 3 2 4" xfId="1080"/>
    <cellStyle name="Normal 3 2 3 3" xfId="429"/>
    <cellStyle name="Normal 3 2 3 3 2" xfId="1180"/>
    <cellStyle name="Normal 3 2 3 4" xfId="723"/>
    <cellStyle name="Normal 3 2 3 5" xfId="982"/>
    <cellStyle name="Normal 3 2 4" xfId="180"/>
    <cellStyle name="Normal 3 2 4 2" xfId="501"/>
    <cellStyle name="Normal 3 2 4 2 2" xfId="1224"/>
    <cellStyle name="Normal 3 2 4 3" xfId="800"/>
    <cellStyle name="Normal 3 2 4 4" xfId="1029"/>
    <cellStyle name="Normal 3 2 5" xfId="357"/>
    <cellStyle name="Normal 3 2 5 2" xfId="1144"/>
    <cellStyle name="Normal 3 2 6" xfId="651"/>
    <cellStyle name="Normal 3 2 7" xfId="946"/>
    <cellStyle name="Normal 3 3" xfId="69"/>
    <cellStyle name="Normal 3 3 2" xfId="141"/>
    <cellStyle name="Normal 3 3 2 2" xfId="291"/>
    <cellStyle name="Normal 3 3 2 2 2" xfId="611"/>
    <cellStyle name="Normal 3 3 2 2 2 2" xfId="1292"/>
    <cellStyle name="Normal 3 3 2 2 3" xfId="911"/>
    <cellStyle name="Normal 3 3 2 2 4" xfId="1098"/>
    <cellStyle name="Normal 3 3 2 3" xfId="467"/>
    <cellStyle name="Normal 3 3 2 3 2" xfId="1192"/>
    <cellStyle name="Normal 3 3 2 4" xfId="761"/>
    <cellStyle name="Normal 3 3 2 5" xfId="994"/>
    <cellStyle name="Normal 3 3 3" xfId="219"/>
    <cellStyle name="Normal 3 3 3 2" xfId="539"/>
    <cellStyle name="Normal 3 3 3 2 2" xfId="1242"/>
    <cellStyle name="Normal 3 3 3 3" xfId="839"/>
    <cellStyle name="Normal 3 3 3 4" xfId="1048"/>
    <cellStyle name="Normal 3 3 4" xfId="395"/>
    <cellStyle name="Normal 3 3 4 2" xfId="1156"/>
    <cellStyle name="Normal 3 3 5" xfId="689"/>
    <cellStyle name="Normal 3 3 6" xfId="958"/>
    <cellStyle name="Normal 3 4" xfId="84"/>
    <cellStyle name="Normal 3 4 2" xfId="234"/>
    <cellStyle name="Normal 3 4 2 2" xfId="554"/>
    <cellStyle name="Normal 3 4 2 2 2" xfId="1257"/>
    <cellStyle name="Normal 3 4 2 3" xfId="854"/>
    <cellStyle name="Normal 3 4 2 4" xfId="1063"/>
    <cellStyle name="Normal 3 4 3" xfId="410"/>
    <cellStyle name="Normal 3 4 3 2" xfId="1169"/>
    <cellStyle name="Normal 3 4 4" xfId="704"/>
    <cellStyle name="Normal 3 4 5" xfId="971"/>
    <cellStyle name="Normal 3 5" xfId="157"/>
    <cellStyle name="Normal 3 5 2" xfId="482"/>
    <cellStyle name="Normal 3 5 2 2" xfId="1207"/>
    <cellStyle name="Normal 3 5 3" xfId="777"/>
    <cellStyle name="Normal 3 5 4" xfId="1009"/>
    <cellStyle name="Normal 3 6" xfId="335"/>
    <cellStyle name="Normal 3 6 2" xfId="1131"/>
    <cellStyle name="Normal 3 7" xfId="630"/>
    <cellStyle name="Normal 3 8" xfId="933"/>
    <cellStyle name="Normal 4" xfId="11"/>
    <cellStyle name="Normal 4 2" xfId="31"/>
    <cellStyle name="Normal 4 2 2" xfId="72"/>
    <cellStyle name="Normal 4 2 2 2" xfId="144"/>
    <cellStyle name="Normal 4 2 2 2 2" xfId="294"/>
    <cellStyle name="Normal 4 2 2 2 2 2" xfId="614"/>
    <cellStyle name="Normal 4 2 2 2 2 2 2" xfId="1295"/>
    <cellStyle name="Normal 4 2 2 2 2 3" xfId="914"/>
    <cellStyle name="Normal 4 2 2 2 2 4" xfId="1101"/>
    <cellStyle name="Normal 4 2 2 2 3" xfId="470"/>
    <cellStyle name="Normal 4 2 2 2 3 2" xfId="1195"/>
    <cellStyle name="Normal 4 2 2 2 4" xfId="764"/>
    <cellStyle name="Normal 4 2 2 2 5" xfId="997"/>
    <cellStyle name="Normal 4 2 2 3" xfId="222"/>
    <cellStyle name="Normal 4 2 2 3 2" xfId="542"/>
    <cellStyle name="Normal 4 2 2 3 2 2" xfId="1245"/>
    <cellStyle name="Normal 4 2 2 3 3" xfId="842"/>
    <cellStyle name="Normal 4 2 2 3 4" xfId="1051"/>
    <cellStyle name="Normal 4 2 2 4" xfId="398"/>
    <cellStyle name="Normal 4 2 2 4 2" xfId="1159"/>
    <cellStyle name="Normal 4 2 2 5" xfId="692"/>
    <cellStyle name="Normal 4 2 2 6" xfId="961"/>
    <cellStyle name="Normal 4 2 3" xfId="104"/>
    <cellStyle name="Normal 4 2 3 2" xfId="254"/>
    <cellStyle name="Normal 4 2 3 2 2" xfId="574"/>
    <cellStyle name="Normal 4 2 3 2 2 2" xfId="1275"/>
    <cellStyle name="Normal 4 2 3 2 3" xfId="874"/>
    <cellStyle name="Normal 4 2 3 2 4" xfId="1081"/>
    <cellStyle name="Normal 4 2 3 3" xfId="430"/>
    <cellStyle name="Normal 4 2 3 3 2" xfId="1181"/>
    <cellStyle name="Normal 4 2 3 4" xfId="724"/>
    <cellStyle name="Normal 4 2 3 5" xfId="983"/>
    <cellStyle name="Normal 4 2 4" xfId="181"/>
    <cellStyle name="Normal 4 2 4 2" xfId="502"/>
    <cellStyle name="Normal 4 2 4 2 2" xfId="1225"/>
    <cellStyle name="Normal 4 2 4 3" xfId="801"/>
    <cellStyle name="Normal 4 2 4 4" xfId="1030"/>
    <cellStyle name="Normal 4 2 5" xfId="358"/>
    <cellStyle name="Normal 4 2 5 2" xfId="1145"/>
    <cellStyle name="Normal 4 2 6" xfId="652"/>
    <cellStyle name="Normal 4 2 7" xfId="947"/>
    <cellStyle name="Normal 4 3" xfId="71"/>
    <cellStyle name="Normal 4 3 2" xfId="143"/>
    <cellStyle name="Normal 4 3 2 2" xfId="293"/>
    <cellStyle name="Normal 4 3 2 2 2" xfId="613"/>
    <cellStyle name="Normal 4 3 2 2 2 2" xfId="1294"/>
    <cellStyle name="Normal 4 3 2 2 3" xfId="913"/>
    <cellStyle name="Normal 4 3 2 2 4" xfId="1100"/>
    <cellStyle name="Normal 4 3 2 3" xfId="469"/>
    <cellStyle name="Normal 4 3 2 3 2" xfId="1194"/>
    <cellStyle name="Normal 4 3 2 4" xfId="763"/>
    <cellStyle name="Normal 4 3 2 5" xfId="996"/>
    <cellStyle name="Normal 4 3 3" xfId="221"/>
    <cellStyle name="Normal 4 3 3 2" xfId="541"/>
    <cellStyle name="Normal 4 3 3 2 2" xfId="1244"/>
    <cellStyle name="Normal 4 3 3 3" xfId="841"/>
    <cellStyle name="Normal 4 3 3 4" xfId="1050"/>
    <cellStyle name="Normal 4 3 4" xfId="397"/>
    <cellStyle name="Normal 4 3 4 2" xfId="1158"/>
    <cellStyle name="Normal 4 3 5" xfId="691"/>
    <cellStyle name="Normal 4 3 6" xfId="960"/>
    <cellStyle name="Normal 4 4" xfId="87"/>
    <cellStyle name="Normal 4 4 2" xfId="237"/>
    <cellStyle name="Normal 4 4 2 2" xfId="557"/>
    <cellStyle name="Normal 4 4 2 2 2" xfId="1259"/>
    <cellStyle name="Normal 4 4 2 3" xfId="857"/>
    <cellStyle name="Normal 4 4 2 4" xfId="1065"/>
    <cellStyle name="Normal 4 4 3" xfId="413"/>
    <cellStyle name="Normal 4 4 3 2" xfId="1170"/>
    <cellStyle name="Normal 4 4 4" xfId="707"/>
    <cellStyle name="Normal 4 4 5" xfId="972"/>
    <cellStyle name="Normal 4 5" xfId="161"/>
    <cellStyle name="Normal 4 5 2" xfId="485"/>
    <cellStyle name="Normal 4 5 2 2" xfId="1209"/>
    <cellStyle name="Normal 4 5 3" xfId="781"/>
    <cellStyle name="Normal 4 5 4" xfId="1012"/>
    <cellStyle name="Normal 4 6" xfId="339"/>
    <cellStyle name="Normal 4 6 2" xfId="1132"/>
    <cellStyle name="Normal 4 7" xfId="633"/>
    <cellStyle name="Normal 4 8" xfId="934"/>
    <cellStyle name="Normal 5" xfId="15"/>
    <cellStyle name="Normal 5 2" xfId="32"/>
    <cellStyle name="Normal 5 2 2" xfId="74"/>
    <cellStyle name="Normal 5 2 2 2" xfId="146"/>
    <cellStyle name="Normal 5 2 2 2 2" xfId="296"/>
    <cellStyle name="Normal 5 2 2 2 2 2" xfId="616"/>
    <cellStyle name="Normal 5 2 2 2 2 2 2" xfId="1297"/>
    <cellStyle name="Normal 5 2 2 2 2 3" xfId="916"/>
    <cellStyle name="Normal 5 2 2 2 2 4" xfId="1103"/>
    <cellStyle name="Normal 5 2 2 2 3" xfId="472"/>
    <cellStyle name="Normal 5 2 2 2 3 2" xfId="1197"/>
    <cellStyle name="Normal 5 2 2 2 4" xfId="766"/>
    <cellStyle name="Normal 5 2 2 2 5" xfId="999"/>
    <cellStyle name="Normal 5 2 2 3" xfId="224"/>
    <cellStyle name="Normal 5 2 2 3 2" xfId="544"/>
    <cellStyle name="Normal 5 2 2 3 2 2" xfId="1247"/>
    <cellStyle name="Normal 5 2 2 3 3" xfId="844"/>
    <cellStyle name="Normal 5 2 2 3 4" xfId="1053"/>
    <cellStyle name="Normal 5 2 2 4" xfId="400"/>
    <cellStyle name="Normal 5 2 2 4 2" xfId="1161"/>
    <cellStyle name="Normal 5 2 2 5" xfId="694"/>
    <cellStyle name="Normal 5 2 2 6" xfId="963"/>
    <cellStyle name="Normal 5 2 3" xfId="105"/>
    <cellStyle name="Normal 5 2 3 2" xfId="255"/>
    <cellStyle name="Normal 5 2 3 2 2" xfId="575"/>
    <cellStyle name="Normal 5 2 3 2 2 2" xfId="1276"/>
    <cellStyle name="Normal 5 2 3 2 3" xfId="875"/>
    <cellStyle name="Normal 5 2 3 2 4" xfId="1082"/>
    <cellStyle name="Normal 5 2 3 3" xfId="431"/>
    <cellStyle name="Normal 5 2 3 3 2" xfId="1182"/>
    <cellStyle name="Normal 5 2 3 4" xfId="725"/>
    <cellStyle name="Normal 5 2 3 5" xfId="984"/>
    <cellStyle name="Normal 5 2 4" xfId="182"/>
    <cellStyle name="Normal 5 2 4 2" xfId="503"/>
    <cellStyle name="Normal 5 2 4 2 2" xfId="1226"/>
    <cellStyle name="Normal 5 2 4 3" xfId="802"/>
    <cellStyle name="Normal 5 2 4 4" xfId="1031"/>
    <cellStyle name="Normal 5 2 5" xfId="359"/>
    <cellStyle name="Normal 5 2 5 2" xfId="1146"/>
    <cellStyle name="Normal 5 2 6" xfId="653"/>
    <cellStyle name="Normal 5 2 7" xfId="948"/>
    <cellStyle name="Normal 5 3" xfId="73"/>
    <cellStyle name="Normal 5 3 2" xfId="145"/>
    <cellStyle name="Normal 5 3 2 2" xfId="295"/>
    <cellStyle name="Normal 5 3 2 2 2" xfId="615"/>
    <cellStyle name="Normal 5 3 2 2 2 2" xfId="1296"/>
    <cellStyle name="Normal 5 3 2 2 3" xfId="915"/>
    <cellStyle name="Normal 5 3 2 2 4" xfId="1102"/>
    <cellStyle name="Normal 5 3 2 3" xfId="471"/>
    <cellStyle name="Normal 5 3 2 3 2" xfId="1196"/>
    <cellStyle name="Normal 5 3 2 4" xfId="765"/>
    <cellStyle name="Normal 5 3 2 5" xfId="998"/>
    <cellStyle name="Normal 5 3 3" xfId="223"/>
    <cellStyle name="Normal 5 3 3 2" xfId="543"/>
    <cellStyle name="Normal 5 3 3 2 2" xfId="1246"/>
    <cellStyle name="Normal 5 3 3 3" xfId="843"/>
    <cellStyle name="Normal 5 3 3 4" xfId="1052"/>
    <cellStyle name="Normal 5 3 4" xfId="399"/>
    <cellStyle name="Normal 5 3 4 2" xfId="1160"/>
    <cellStyle name="Normal 5 3 5" xfId="693"/>
    <cellStyle name="Normal 5 3 6" xfId="962"/>
    <cellStyle name="Normal 5 4" xfId="91"/>
    <cellStyle name="Normal 5 4 2" xfId="241"/>
    <cellStyle name="Normal 5 4 2 2" xfId="561"/>
    <cellStyle name="Normal 5 4 2 2 2" xfId="1263"/>
    <cellStyle name="Normal 5 4 2 3" xfId="861"/>
    <cellStyle name="Normal 5 4 2 4" xfId="1069"/>
    <cellStyle name="Normal 5 4 3" xfId="417"/>
    <cellStyle name="Normal 5 4 3 2" xfId="1173"/>
    <cellStyle name="Normal 5 4 4" xfId="711"/>
    <cellStyle name="Normal 5 4 5" xfId="975"/>
    <cellStyle name="Normal 5 5" xfId="165"/>
    <cellStyle name="Normal 5 5 2" xfId="489"/>
    <cellStyle name="Normal 5 5 2 2" xfId="1213"/>
    <cellStyle name="Normal 5 5 3" xfId="785"/>
    <cellStyle name="Normal 5 5 4" xfId="1016"/>
    <cellStyle name="Normal 5 6" xfId="343"/>
    <cellStyle name="Normal 5 6 2" xfId="1135"/>
    <cellStyle name="Normal 5 7" xfId="637"/>
    <cellStyle name="Normal 5 8" xfId="937"/>
    <cellStyle name="Normal 6" xfId="18"/>
    <cellStyle name="Normal 6 2" xfId="33"/>
    <cellStyle name="Normal 6 2 2" xfId="76"/>
    <cellStyle name="Normal 6 2 2 2" xfId="148"/>
    <cellStyle name="Normal 6 2 2 2 2" xfId="298"/>
    <cellStyle name="Normal 6 2 2 2 2 2" xfId="618"/>
    <cellStyle name="Normal 6 2 2 2 2 2 2" xfId="1299"/>
    <cellStyle name="Normal 6 2 2 2 2 3" xfId="918"/>
    <cellStyle name="Normal 6 2 2 2 2 4" xfId="1105"/>
    <cellStyle name="Normal 6 2 2 2 3" xfId="474"/>
    <cellStyle name="Normal 6 2 2 2 3 2" xfId="1199"/>
    <cellStyle name="Normal 6 2 2 2 4" xfId="768"/>
    <cellStyle name="Normal 6 2 2 2 5" xfId="1001"/>
    <cellStyle name="Normal 6 2 2 3" xfId="226"/>
    <cellStyle name="Normal 6 2 2 3 2" xfId="546"/>
    <cellStyle name="Normal 6 2 2 3 2 2" xfId="1249"/>
    <cellStyle name="Normal 6 2 2 3 3" xfId="846"/>
    <cellStyle name="Normal 6 2 2 3 4" xfId="1055"/>
    <cellStyle name="Normal 6 2 2 4" xfId="325"/>
    <cellStyle name="Normal 6 2 2 4 2" xfId="1124"/>
    <cellStyle name="Normal 6 2 2 5" xfId="402"/>
    <cellStyle name="Normal 6 2 2 5 2" xfId="1163"/>
    <cellStyle name="Normal 6 2 2 6" xfId="696"/>
    <cellStyle name="Normal 6 2 2 7" xfId="965"/>
    <cellStyle name="Normal 6 2 3" xfId="106"/>
    <cellStyle name="Normal 6 2 3 2" xfId="256"/>
    <cellStyle name="Normal 6 2 3 2 2" xfId="576"/>
    <cellStyle name="Normal 6 2 3 2 2 2" xfId="1277"/>
    <cellStyle name="Normal 6 2 3 2 3" xfId="876"/>
    <cellStyle name="Normal 6 2 3 2 4" xfId="1083"/>
    <cellStyle name="Normal 6 2 3 3" xfId="432"/>
    <cellStyle name="Normal 6 2 3 3 2" xfId="1183"/>
    <cellStyle name="Normal 6 2 3 4" xfId="726"/>
    <cellStyle name="Normal 6 2 3 5" xfId="985"/>
    <cellStyle name="Normal 6 2 4" xfId="183"/>
    <cellStyle name="Normal 6 2 4 2" xfId="504"/>
    <cellStyle name="Normal 6 2 4 2 2" xfId="1227"/>
    <cellStyle name="Normal 6 2 4 3" xfId="803"/>
    <cellStyle name="Normal 6 2 4 4" xfId="1032"/>
    <cellStyle name="Normal 6 2 5" xfId="360"/>
    <cellStyle name="Normal 6 2 5 2" xfId="1147"/>
    <cellStyle name="Normal 6 2 6" xfId="654"/>
    <cellStyle name="Normal 6 2 7" xfId="949"/>
    <cellStyle name="Normal 6 3" xfId="75"/>
    <cellStyle name="Normal 6 3 2" xfId="147"/>
    <cellStyle name="Normal 6 3 2 2" xfId="297"/>
    <cellStyle name="Normal 6 3 2 2 2" xfId="617"/>
    <cellStyle name="Normal 6 3 2 2 2 2" xfId="1298"/>
    <cellStyle name="Normal 6 3 2 2 3" xfId="917"/>
    <cellStyle name="Normal 6 3 2 2 4" xfId="1104"/>
    <cellStyle name="Normal 6 3 2 3" xfId="473"/>
    <cellStyle name="Normal 6 3 2 3 2" xfId="1198"/>
    <cellStyle name="Normal 6 3 2 4" xfId="767"/>
    <cellStyle name="Normal 6 3 2 5" xfId="1000"/>
    <cellStyle name="Normal 6 3 3" xfId="225"/>
    <cellStyle name="Normal 6 3 3 2" xfId="545"/>
    <cellStyle name="Normal 6 3 3 2 2" xfId="1248"/>
    <cellStyle name="Normal 6 3 3 3" xfId="845"/>
    <cellStyle name="Normal 6 3 3 4" xfId="1054"/>
    <cellStyle name="Normal 6 3 4" xfId="401"/>
    <cellStyle name="Normal 6 3 4 2" xfId="1162"/>
    <cellStyle name="Normal 6 3 5" xfId="695"/>
    <cellStyle name="Normal 6 3 6" xfId="964"/>
    <cellStyle name="Normal 6 4" xfId="93"/>
    <cellStyle name="Normal 6 4 2" xfId="243"/>
    <cellStyle name="Normal 6 4 2 2" xfId="563"/>
    <cellStyle name="Normal 6 4 2 2 2" xfId="1265"/>
    <cellStyle name="Normal 6 4 2 3" xfId="863"/>
    <cellStyle name="Normal 6 4 2 4" xfId="1071"/>
    <cellStyle name="Normal 6 4 3" xfId="419"/>
    <cellStyle name="Normal 6 4 3 2" xfId="1175"/>
    <cellStyle name="Normal 6 4 4" xfId="713"/>
    <cellStyle name="Normal 6 4 5" xfId="977"/>
    <cellStyle name="Normal 6 5" xfId="168"/>
    <cellStyle name="Normal 6 5 2" xfId="491"/>
    <cellStyle name="Normal 6 5 2 2" xfId="1215"/>
    <cellStyle name="Normal 6 5 3" xfId="788"/>
    <cellStyle name="Normal 6 5 4" xfId="1019"/>
    <cellStyle name="Normal 6 6" xfId="346"/>
    <cellStyle name="Normal 6 6 2" xfId="1138"/>
    <cellStyle name="Normal 6 7" xfId="640"/>
    <cellStyle name="Normal 6 8" xfId="940"/>
    <cellStyle name="Normal 7" xfId="21"/>
    <cellStyle name="Normal 7 2" xfId="171"/>
    <cellStyle name="Normal 7 2 2" xfId="313"/>
    <cellStyle name="Normal 7 2 3" xfId="791"/>
    <cellStyle name="Normal 8" xfId="45"/>
    <cellStyle name="Normal 8 2" xfId="195"/>
    <cellStyle name="Normal 8 2 2" xfId="815"/>
    <cellStyle name="Normal 8 2 3" xfId="1035"/>
    <cellStyle name="Normal 8 3" xfId="317"/>
    <cellStyle name="Normal 9" xfId="303"/>
    <cellStyle name="Normal 9 2" xfId="328"/>
    <cellStyle name="Normal 9 2 2" xfId="1126"/>
    <cellStyle name="Normal 9 3" xfId="923"/>
    <cellStyle name="Normal 9 4" xfId="1110"/>
    <cellStyle name="Per cent 2" xfId="304"/>
    <cellStyle name="Per cent 2 2" xfId="924"/>
    <cellStyle name="Per cent 2 3" xfId="1111"/>
    <cellStyle name="Percent" xfId="2" builtinId="5"/>
    <cellStyle name="Percent 2" xfId="5"/>
    <cellStyle name="Percent 2 2" xfId="9"/>
    <cellStyle name="Percent 2 3" xfId="932"/>
    <cellStyle name="Percent 2 4" xfId="1311"/>
    <cellStyle name="Percent 3" xfId="16"/>
    <cellStyle name="Percent 3 2" xfId="34"/>
    <cellStyle name="Percent 3 2 2" xfId="78"/>
    <cellStyle name="Percent 3 2 2 2" xfId="150"/>
    <cellStyle name="Percent 3 2 2 2 2" xfId="300"/>
    <cellStyle name="Percent 3 2 2 2 2 2" xfId="620"/>
    <cellStyle name="Percent 3 2 2 2 2 2 2" xfId="1301"/>
    <cellStyle name="Percent 3 2 2 2 2 3" xfId="920"/>
    <cellStyle name="Percent 3 2 2 2 2 4" xfId="1107"/>
    <cellStyle name="Percent 3 2 2 2 3" xfId="476"/>
    <cellStyle name="Percent 3 2 2 2 3 2" xfId="1201"/>
    <cellStyle name="Percent 3 2 2 2 4" xfId="770"/>
    <cellStyle name="Percent 3 2 2 2 5" xfId="1003"/>
    <cellStyle name="Percent 3 2 2 3" xfId="228"/>
    <cellStyle name="Percent 3 2 2 3 2" xfId="548"/>
    <cellStyle name="Percent 3 2 2 3 2 2" xfId="1251"/>
    <cellStyle name="Percent 3 2 2 3 3" xfId="848"/>
    <cellStyle name="Percent 3 2 2 3 4" xfId="1057"/>
    <cellStyle name="Percent 3 2 2 4" xfId="404"/>
    <cellStyle name="Percent 3 2 2 4 2" xfId="1165"/>
    <cellStyle name="Percent 3 2 2 5" xfId="698"/>
    <cellStyle name="Percent 3 2 2 6" xfId="967"/>
    <cellStyle name="Percent 3 2 3" xfId="107"/>
    <cellStyle name="Percent 3 2 3 2" xfId="257"/>
    <cellStyle name="Percent 3 2 3 2 2" xfId="577"/>
    <cellStyle name="Percent 3 2 3 2 2 2" xfId="1278"/>
    <cellStyle name="Percent 3 2 3 2 3" xfId="877"/>
    <cellStyle name="Percent 3 2 3 2 4" xfId="1084"/>
    <cellStyle name="Percent 3 2 3 3" xfId="433"/>
    <cellStyle name="Percent 3 2 3 3 2" xfId="1184"/>
    <cellStyle name="Percent 3 2 3 4" xfId="727"/>
    <cellStyle name="Percent 3 2 3 5" xfId="986"/>
    <cellStyle name="Percent 3 2 4" xfId="184"/>
    <cellStyle name="Percent 3 2 4 2" xfId="505"/>
    <cellStyle name="Percent 3 2 4 2 2" xfId="1228"/>
    <cellStyle name="Percent 3 2 4 3" xfId="804"/>
    <cellStyle name="Percent 3 2 4 4" xfId="1033"/>
    <cellStyle name="Percent 3 2 5" xfId="323"/>
    <cellStyle name="Percent 3 2 5 2" xfId="1122"/>
    <cellStyle name="Percent 3 2 6" xfId="361"/>
    <cellStyle name="Percent 3 2 6 2" xfId="1148"/>
    <cellStyle name="Percent 3 2 7" xfId="655"/>
    <cellStyle name="Percent 3 2 8" xfId="950"/>
    <cellStyle name="Percent 3 3" xfId="77"/>
    <cellStyle name="Percent 3 3 2" xfId="149"/>
    <cellStyle name="Percent 3 3 2 2" xfId="299"/>
    <cellStyle name="Percent 3 3 2 2 2" xfId="619"/>
    <cellStyle name="Percent 3 3 2 2 2 2" xfId="1300"/>
    <cellStyle name="Percent 3 3 2 2 3" xfId="919"/>
    <cellStyle name="Percent 3 3 2 2 4" xfId="1106"/>
    <cellStyle name="Percent 3 3 2 3" xfId="475"/>
    <cellStyle name="Percent 3 3 2 3 2" xfId="1200"/>
    <cellStyle name="Percent 3 3 2 4" xfId="769"/>
    <cellStyle name="Percent 3 3 2 5" xfId="1002"/>
    <cellStyle name="Percent 3 3 3" xfId="227"/>
    <cellStyle name="Percent 3 3 3 2" xfId="547"/>
    <cellStyle name="Percent 3 3 3 2 2" xfId="1250"/>
    <cellStyle name="Percent 3 3 3 3" xfId="847"/>
    <cellStyle name="Percent 3 3 3 4" xfId="1056"/>
    <cellStyle name="Percent 3 3 4" xfId="403"/>
    <cellStyle name="Percent 3 3 4 2" xfId="1164"/>
    <cellStyle name="Percent 3 3 5" xfId="697"/>
    <cellStyle name="Percent 3 3 6" xfId="966"/>
    <cellStyle name="Percent 3 4" xfId="92"/>
    <cellStyle name="Percent 3 4 2" xfId="242"/>
    <cellStyle name="Percent 3 4 2 2" xfId="562"/>
    <cellStyle name="Percent 3 4 2 2 2" xfId="1264"/>
    <cellStyle name="Percent 3 4 2 3" xfId="862"/>
    <cellStyle name="Percent 3 4 2 4" xfId="1070"/>
    <cellStyle name="Percent 3 4 3" xfId="418"/>
    <cellStyle name="Percent 3 4 3 2" xfId="1174"/>
    <cellStyle name="Percent 3 4 4" xfId="712"/>
    <cellStyle name="Percent 3 4 5" xfId="976"/>
    <cellStyle name="Percent 3 5" xfId="166"/>
    <cellStyle name="Percent 3 5 2" xfId="490"/>
    <cellStyle name="Percent 3 5 2 2" xfId="1214"/>
    <cellStyle name="Percent 3 5 3" xfId="786"/>
    <cellStyle name="Percent 3 5 4" xfId="1017"/>
    <cellStyle name="Percent 3 6" xfId="344"/>
    <cellStyle name="Percent 3 6 2" xfId="1136"/>
    <cellStyle name="Percent 3 7" xfId="638"/>
    <cellStyle name="Percent 3 8" xfId="938"/>
    <cellStyle name="Percent 4" xfId="19"/>
    <cellStyle name="Percent 4 2" xfId="35"/>
    <cellStyle name="Percent 4 2 2" xfId="80"/>
    <cellStyle name="Percent 4 2 2 2" xfId="152"/>
    <cellStyle name="Percent 4 2 2 2 2" xfId="302"/>
    <cellStyle name="Percent 4 2 2 2 2 2" xfId="622"/>
    <cellStyle name="Percent 4 2 2 2 2 2 2" xfId="1303"/>
    <cellStyle name="Percent 4 2 2 2 2 3" xfId="922"/>
    <cellStyle name="Percent 4 2 2 2 2 4" xfId="1109"/>
    <cellStyle name="Percent 4 2 2 2 3" xfId="478"/>
    <cellStyle name="Percent 4 2 2 2 3 2" xfId="1203"/>
    <cellStyle name="Percent 4 2 2 2 4" xfId="772"/>
    <cellStyle name="Percent 4 2 2 2 5" xfId="1005"/>
    <cellStyle name="Percent 4 2 2 3" xfId="230"/>
    <cellStyle name="Percent 4 2 2 3 2" xfId="550"/>
    <cellStyle name="Percent 4 2 2 3 2 2" xfId="1253"/>
    <cellStyle name="Percent 4 2 2 3 3" xfId="850"/>
    <cellStyle name="Percent 4 2 2 3 4" xfId="1059"/>
    <cellStyle name="Percent 4 2 2 4" xfId="326"/>
    <cellStyle name="Percent 4 2 2 4 2" xfId="1125"/>
    <cellStyle name="Percent 4 2 2 5" xfId="406"/>
    <cellStyle name="Percent 4 2 2 5 2" xfId="1167"/>
    <cellStyle name="Percent 4 2 2 6" xfId="700"/>
    <cellStyle name="Percent 4 2 2 7" xfId="969"/>
    <cellStyle name="Percent 4 2 3" xfId="108"/>
    <cellStyle name="Percent 4 2 3 2" xfId="258"/>
    <cellStyle name="Percent 4 2 3 2 2" xfId="578"/>
    <cellStyle name="Percent 4 2 3 2 2 2" xfId="1279"/>
    <cellStyle name="Percent 4 2 3 2 3" xfId="878"/>
    <cellStyle name="Percent 4 2 3 2 4" xfId="1085"/>
    <cellStyle name="Percent 4 2 3 3" xfId="434"/>
    <cellStyle name="Percent 4 2 3 3 2" xfId="1185"/>
    <cellStyle name="Percent 4 2 3 4" xfId="728"/>
    <cellStyle name="Percent 4 2 3 5" xfId="987"/>
    <cellStyle name="Percent 4 2 4" xfId="185"/>
    <cellStyle name="Percent 4 2 4 2" xfId="506"/>
    <cellStyle name="Percent 4 2 4 2 2" xfId="1229"/>
    <cellStyle name="Percent 4 2 4 3" xfId="805"/>
    <cellStyle name="Percent 4 2 4 4" xfId="1034"/>
    <cellStyle name="Percent 4 2 5" xfId="324"/>
    <cellStyle name="Percent 4 2 5 2" xfId="1123"/>
    <cellStyle name="Percent 4 2 6" xfId="362"/>
    <cellStyle name="Percent 4 2 6 2" xfId="1149"/>
    <cellStyle name="Percent 4 2 7" xfId="656"/>
    <cellStyle name="Percent 4 2 8" xfId="951"/>
    <cellStyle name="Percent 4 3" xfId="79"/>
    <cellStyle name="Percent 4 3 2" xfId="151"/>
    <cellStyle name="Percent 4 3 2 2" xfId="301"/>
    <cellStyle name="Percent 4 3 2 2 2" xfId="621"/>
    <cellStyle name="Percent 4 3 2 2 2 2" xfId="1302"/>
    <cellStyle name="Percent 4 3 2 2 3" xfId="921"/>
    <cellStyle name="Percent 4 3 2 2 4" xfId="1108"/>
    <cellStyle name="Percent 4 3 2 3" xfId="477"/>
    <cellStyle name="Percent 4 3 2 3 2" xfId="1202"/>
    <cellStyle name="Percent 4 3 2 4" xfId="771"/>
    <cellStyle name="Percent 4 3 2 5" xfId="1004"/>
    <cellStyle name="Percent 4 3 3" xfId="229"/>
    <cellStyle name="Percent 4 3 3 2" xfId="549"/>
    <cellStyle name="Percent 4 3 3 2 2" xfId="1252"/>
    <cellStyle name="Percent 4 3 3 3" xfId="849"/>
    <cellStyle name="Percent 4 3 3 4" xfId="1058"/>
    <cellStyle name="Percent 4 3 4" xfId="405"/>
    <cellStyle name="Percent 4 3 4 2" xfId="1166"/>
    <cellStyle name="Percent 4 3 5" xfId="699"/>
    <cellStyle name="Percent 4 3 6" xfId="968"/>
    <cellStyle name="Percent 4 4" xfId="94"/>
    <cellStyle name="Percent 4 4 2" xfId="244"/>
    <cellStyle name="Percent 4 4 2 2" xfId="564"/>
    <cellStyle name="Percent 4 4 2 2 2" xfId="1266"/>
    <cellStyle name="Percent 4 4 2 3" xfId="864"/>
    <cellStyle name="Percent 4 4 2 4" xfId="1072"/>
    <cellStyle name="Percent 4 4 3" xfId="420"/>
    <cellStyle name="Percent 4 4 3 2" xfId="1176"/>
    <cellStyle name="Percent 4 4 4" xfId="714"/>
    <cellStyle name="Percent 4 4 5" xfId="978"/>
    <cellStyle name="Percent 4 5" xfId="169"/>
    <cellStyle name="Percent 4 5 2" xfId="492"/>
    <cellStyle name="Percent 4 5 2 2" xfId="1216"/>
    <cellStyle name="Percent 4 5 3" xfId="789"/>
    <cellStyle name="Percent 4 5 4" xfId="1020"/>
    <cellStyle name="Percent 4 6" xfId="347"/>
    <cellStyle name="Percent 4 6 2" xfId="1139"/>
    <cellStyle name="Percent 4 7" xfId="641"/>
    <cellStyle name="Percent 4 8" xfId="941"/>
    <cellStyle name="Percent 5" xfId="153"/>
    <cellStyle name="Percent 5 2" xfId="327"/>
    <cellStyle name="Percent 5 3" xfId="773"/>
  </cellStyles>
  <dxfs count="0"/>
  <tableStyles count="0" defaultTableStyle="TableStyleMedium9" defaultPivotStyle="PivotStyleMedium4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KPD%20KOLUT%202006%20NET%20BUANGET\BUKU%201\Book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_2018%20job\Rencana%20Evaluasi%20DAK%20TA%202017\04%20KKE%20aliran%20keuangan%20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MERIKSAAN%20(PS)\LKPD%20TARAKAN%202013\3.%20Pelaporan\KHP\LHP%20Net\Buku%20I%20Kota%20Tarakan%20TA%202013\Kolaka%20Utara\Book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PEM"/>
      <sheetName val="EKBANG"/>
      <sheetName val="PMD"/>
      <sheetName val="KESBANG"/>
      <sheetName val="CAPIL"/>
      <sheetName val="BAPPEDA"/>
      <sheetName val="BAWASDA"/>
    </sheetNames>
    <sheetDataSet>
      <sheetData sheetId="0">
        <row r="5">
          <cell r="J5" t="str">
            <v>BAGIAN PEMERINTAHAN</v>
          </cell>
        </row>
      </sheetData>
      <sheetData sheetId="1">
        <row r="4">
          <cell r="J4" t="str">
            <v>BAGIAN EKONOMI PEMBANGUNAN</v>
          </cell>
        </row>
      </sheetData>
      <sheetData sheetId="2">
        <row r="5">
          <cell r="J5" t="str">
            <v>BAGIAN PEMBERDAYAAN MASYARAKAT DESA</v>
          </cell>
        </row>
      </sheetData>
      <sheetData sheetId="3">
        <row r="5">
          <cell r="J5" t="str">
            <v>KANTOR KESATUAN BANGSA DAN PERLINDUNGAN MASYARAKAT</v>
          </cell>
        </row>
      </sheetData>
      <sheetData sheetId="4">
        <row r="5">
          <cell r="J5" t="str">
            <v>KANTOR CATATAN SIPIL</v>
          </cell>
        </row>
      </sheetData>
      <sheetData sheetId="5">
        <row r="5">
          <cell r="J5" t="str">
            <v>B A P P E D A</v>
          </cell>
        </row>
      </sheetData>
      <sheetData sheetId="6">
        <row r="5">
          <cell r="J5" t="str">
            <v>B A W A S D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lur KKE"/>
      <sheetName val="KKE link aplikasi"/>
      <sheetName val="Peta DAK"/>
      <sheetName val="KKE 1 Umum"/>
      <sheetName val="KKE 2a"/>
      <sheetName val="KKE 2b"/>
      <sheetName val="KKE 3 Eva Perencanaan"/>
      <sheetName val="Sheet3"/>
      <sheetName val="KKE 4 Eva Salur DAK_Fisik"/>
      <sheetName val="KKE 5 Eva Salur Tamb DAK"/>
      <sheetName val="KKE 6 Uji Salur Tw IV_Tahap II"/>
      <sheetName val="KKE 7a Register SP2D Daerah"/>
      <sheetName val="KKE 7b identifikasi Sisa DAK"/>
      <sheetName val="KKE 8a Kontrak_Swakelola_SP2D"/>
      <sheetName val="KKE 8b Penunjang_SP2D"/>
      <sheetName val="KKE 9 Observasi Fisik"/>
      <sheetName val="KKE 10 Eva Manfaat_Sasaran"/>
      <sheetName val="KKE 11 uji Keselaras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DAK Reguler</v>
          </cell>
          <cell r="G4" t="str">
            <v>Percepatan Infrastruktur Publik Daerah Bidang Jalan</v>
          </cell>
        </row>
        <row r="5">
          <cell r="C5" t="str">
            <v>DAK Penugasan</v>
          </cell>
          <cell r="G5" t="str">
            <v>Percepatan Infrastruktur Publik Daerah Bidang Irigasi</v>
          </cell>
        </row>
        <row r="6">
          <cell r="C6" t="str">
            <v xml:space="preserve">Tambahan DAK </v>
          </cell>
          <cell r="G6" t="str">
            <v>Kesehatan - RS Rujukan dan Pratama</v>
          </cell>
        </row>
        <row r="7">
          <cell r="G7" t="str">
            <v>Kesehatan dan KB</v>
          </cell>
        </row>
        <row r="8">
          <cell r="G8" t="str">
            <v>Jalan</v>
          </cell>
        </row>
        <row r="9">
          <cell r="G9" t="str">
            <v>Irigasi</v>
          </cell>
        </row>
        <row r="11">
          <cell r="G11" t="str">
            <v>Pelayanan Kesehatan Rujukan - Prioritas Daerah</v>
          </cell>
        </row>
        <row r="12">
          <cell r="G12" t="str">
            <v>Prioritas Daerah</v>
          </cell>
        </row>
        <row r="13">
          <cell r="G13" t="str">
            <v>Pelayanan Kesehatan Dasar</v>
          </cell>
        </row>
        <row r="14">
          <cell r="G14" t="str">
            <v>Pendukung Konektivitas</v>
          </cell>
        </row>
        <row r="15">
          <cell r="G15" t="str">
            <v>Pendukung Ketahanan Pangan</v>
          </cell>
        </row>
        <row r="16">
          <cell r="G16" t="str">
            <v>Pelayanan Kesehatan Rujukan - Sarana Pelayanan Rujukan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KBUDP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196"/>
  <sheetViews>
    <sheetView tabSelected="1" view="pageBreakPreview" zoomScale="80" zoomScaleNormal="70" zoomScaleSheetLayoutView="80" workbookViewId="0">
      <selection activeCell="F12" sqref="F12"/>
    </sheetView>
  </sheetViews>
  <sheetFormatPr defaultColWidth="9.140625" defaultRowHeight="15"/>
  <cols>
    <col min="1" max="1" width="20.42578125" style="9" customWidth="1"/>
    <col min="2" max="2" width="45" style="33" customWidth="1"/>
    <col min="3" max="3" width="18.85546875" style="34" customWidth="1"/>
    <col min="4" max="4" width="18.7109375" style="34" customWidth="1"/>
    <col min="5" max="5" width="9.140625" style="9"/>
    <col min="6" max="6" width="18.85546875" style="35" customWidth="1"/>
    <col min="7" max="7" width="9.140625" style="103"/>
    <col min="8" max="8" width="17.140625" style="9" customWidth="1"/>
    <col min="9" max="9" width="17.42578125" style="35" bestFit="1" customWidth="1"/>
    <col min="10" max="11" width="9.140625" style="9"/>
    <col min="12" max="12" width="15" style="9" bestFit="1" customWidth="1"/>
    <col min="13" max="14" width="9.140625" style="9"/>
    <col min="15" max="15" width="12" style="9" bestFit="1" customWidth="1"/>
    <col min="16" max="16384" width="9.140625" style="9"/>
  </cols>
  <sheetData>
    <row r="1" spans="1:12">
      <c r="A1" s="44"/>
      <c r="B1" s="7"/>
      <c r="C1" s="8"/>
      <c r="D1" s="8"/>
      <c r="E1" s="44"/>
      <c r="F1" s="6"/>
      <c r="G1" s="98"/>
      <c r="H1" s="44"/>
      <c r="I1" s="6"/>
    </row>
    <row r="2" spans="1:12" ht="23.25">
      <c r="A2" s="137" t="s">
        <v>45</v>
      </c>
      <c r="B2" s="137"/>
      <c r="C2" s="137"/>
      <c r="D2" s="137"/>
      <c r="E2" s="137"/>
      <c r="F2" s="137"/>
      <c r="G2" s="137"/>
      <c r="H2" s="137"/>
      <c r="I2" s="6"/>
    </row>
    <row r="3" spans="1:12" ht="24" customHeight="1">
      <c r="A3" s="10"/>
      <c r="B3" s="11"/>
      <c r="C3" s="12"/>
      <c r="D3" s="12"/>
      <c r="E3" s="12"/>
      <c r="F3" s="10"/>
      <c r="G3" s="99"/>
      <c r="H3" s="12"/>
      <c r="I3" s="6"/>
    </row>
    <row r="4" spans="1:12">
      <c r="A4" s="13" t="s">
        <v>43</v>
      </c>
      <c r="B4" s="2" t="s">
        <v>108</v>
      </c>
      <c r="C4" s="12"/>
      <c r="D4" s="12"/>
      <c r="E4" s="12"/>
      <c r="F4" s="10"/>
      <c r="G4" s="99"/>
      <c r="H4" s="12"/>
      <c r="I4" s="6"/>
    </row>
    <row r="5" spans="1:12">
      <c r="A5" s="3" t="s">
        <v>44</v>
      </c>
      <c r="B5" s="138" t="s">
        <v>92</v>
      </c>
      <c r="C5" s="138"/>
      <c r="D5" s="138"/>
      <c r="E5" s="138"/>
      <c r="F5" s="138"/>
      <c r="G5" s="138"/>
      <c r="H5" s="138"/>
      <c r="I5" s="6"/>
    </row>
    <row r="6" spans="1:12">
      <c r="A6" s="139" t="s">
        <v>26</v>
      </c>
      <c r="B6" s="139" t="s">
        <v>42</v>
      </c>
      <c r="C6" s="142" t="s">
        <v>46</v>
      </c>
      <c r="D6" s="142"/>
      <c r="E6" s="143" t="s">
        <v>37</v>
      </c>
      <c r="F6" s="144"/>
      <c r="G6" s="145"/>
      <c r="H6" s="139" t="s">
        <v>2</v>
      </c>
      <c r="I6" s="6"/>
    </row>
    <row r="7" spans="1:12">
      <c r="A7" s="140"/>
      <c r="B7" s="140"/>
      <c r="C7" s="142"/>
      <c r="D7" s="142"/>
      <c r="E7" s="136" t="s">
        <v>38</v>
      </c>
      <c r="F7" s="143" t="s">
        <v>39</v>
      </c>
      <c r="G7" s="145"/>
      <c r="H7" s="140"/>
      <c r="I7" s="6"/>
    </row>
    <row r="8" spans="1:12">
      <c r="A8" s="141"/>
      <c r="B8" s="141"/>
      <c r="C8" s="136" t="s">
        <v>53</v>
      </c>
      <c r="D8" s="126" t="s">
        <v>54</v>
      </c>
      <c r="E8" s="1" t="s">
        <v>40</v>
      </c>
      <c r="F8" s="1" t="s">
        <v>41</v>
      </c>
      <c r="G8" s="100" t="s">
        <v>40</v>
      </c>
      <c r="H8" s="141"/>
      <c r="I8" s="6"/>
    </row>
    <row r="9" spans="1:12" ht="21" customHeight="1">
      <c r="A9" s="81" t="s">
        <v>94</v>
      </c>
      <c r="B9" s="15" t="s">
        <v>3</v>
      </c>
      <c r="C9" s="16">
        <f>C11+C41+C50+C59+C68+C77</f>
        <v>32438551243</v>
      </c>
      <c r="D9" s="16">
        <f>D11+D41+D50+D59+D68+D77</f>
        <v>41009481890</v>
      </c>
      <c r="E9" s="45">
        <f>I9/D9*100%</f>
        <v>0.99895560206990952</v>
      </c>
      <c r="F9" s="43">
        <f>F11+F41+F50+F59+F68+F77</f>
        <v>40412475201</v>
      </c>
      <c r="G9" s="93">
        <f>F9/D9*100%</f>
        <v>0.98544222795593095</v>
      </c>
      <c r="H9" s="18" t="s">
        <v>1</v>
      </c>
      <c r="I9" s="46">
        <f>I11+I41+I50+I59+I68+I77</f>
        <v>40966651672</v>
      </c>
      <c r="L9" s="47"/>
    </row>
    <row r="10" spans="1:12" ht="16.5">
      <c r="A10" s="81"/>
      <c r="B10" s="15"/>
      <c r="C10" s="16"/>
      <c r="D10" s="16"/>
      <c r="E10" s="45"/>
      <c r="F10" s="82"/>
      <c r="G10" s="93"/>
      <c r="H10" s="18"/>
      <c r="I10" s="46"/>
      <c r="L10" s="49"/>
    </row>
    <row r="11" spans="1:12" ht="21" customHeight="1">
      <c r="A11" s="19" t="s">
        <v>94</v>
      </c>
      <c r="B11" s="20" t="s">
        <v>3</v>
      </c>
      <c r="C11" s="50">
        <f>SUM(C12:C38)</f>
        <v>10119995088</v>
      </c>
      <c r="D11" s="50">
        <f>SUM(D12:D39)</f>
        <v>12335359240</v>
      </c>
      <c r="E11" s="51">
        <f>I11/D11*100%</f>
        <v>0.99912994280983747</v>
      </c>
      <c r="F11" s="50">
        <f>SUM(F12:F39)</f>
        <v>11880035629</v>
      </c>
      <c r="G11" s="94">
        <f>F11/D11*100%</f>
        <v>0.96308793265432291</v>
      </c>
      <c r="H11" s="21" t="s">
        <v>0</v>
      </c>
      <c r="I11" s="50">
        <f>SUM(I12:I39)</f>
        <v>12324626772</v>
      </c>
    </row>
    <row r="12" spans="1:12" ht="30">
      <c r="A12" s="83" t="s">
        <v>32</v>
      </c>
      <c r="B12" s="22" t="s">
        <v>19</v>
      </c>
      <c r="C12" s="23"/>
      <c r="D12" s="23"/>
      <c r="E12" s="52"/>
      <c r="F12" s="53"/>
      <c r="G12" s="96"/>
      <c r="H12" s="24" t="s">
        <v>27</v>
      </c>
      <c r="I12" s="46"/>
    </row>
    <row r="13" spans="1:12" ht="30">
      <c r="A13" s="25" t="s">
        <v>62</v>
      </c>
      <c r="B13" s="25" t="s">
        <v>20</v>
      </c>
      <c r="C13" s="26"/>
      <c r="D13" s="26"/>
      <c r="E13" s="55"/>
      <c r="F13" s="56"/>
      <c r="G13" s="97"/>
      <c r="H13" s="27" t="s">
        <v>57</v>
      </c>
      <c r="I13" s="46"/>
    </row>
    <row r="14" spans="1:12" ht="30">
      <c r="A14" s="30" t="s">
        <v>63</v>
      </c>
      <c r="B14" s="30" t="s">
        <v>55</v>
      </c>
      <c r="C14" s="28">
        <v>12048000</v>
      </c>
      <c r="D14" s="106">
        <v>14048000</v>
      </c>
      <c r="E14" s="110">
        <v>1</v>
      </c>
      <c r="F14" s="107">
        <v>14047425</v>
      </c>
      <c r="G14" s="95">
        <f>F14/D14*100%</f>
        <v>0.99995906890660591</v>
      </c>
      <c r="H14" s="29" t="s">
        <v>28</v>
      </c>
      <c r="I14" s="46">
        <f>E14*D14</f>
        <v>14048000</v>
      </c>
    </row>
    <row r="15" spans="1:12" ht="30">
      <c r="A15" s="30" t="s">
        <v>64</v>
      </c>
      <c r="B15" s="30" t="s">
        <v>18</v>
      </c>
      <c r="C15" s="28">
        <v>20395000</v>
      </c>
      <c r="D15" s="106">
        <v>23395000</v>
      </c>
      <c r="E15" s="110">
        <v>1</v>
      </c>
      <c r="F15" s="107">
        <v>23394500</v>
      </c>
      <c r="G15" s="95">
        <f>F15/D15*100%</f>
        <v>0.99997862791194703</v>
      </c>
      <c r="H15" s="29" t="s">
        <v>28</v>
      </c>
      <c r="I15" s="46">
        <f t="shared" ref="I15" si="0">E15*D15</f>
        <v>23395000</v>
      </c>
    </row>
    <row r="16" spans="1:12" ht="24" customHeight="1">
      <c r="A16" s="25" t="s">
        <v>65</v>
      </c>
      <c r="B16" s="25" t="s">
        <v>21</v>
      </c>
      <c r="C16" s="84"/>
      <c r="D16" s="84"/>
      <c r="E16" s="111"/>
      <c r="F16" s="108"/>
      <c r="G16" s="97"/>
      <c r="H16" s="27" t="s">
        <v>57</v>
      </c>
      <c r="I16" s="46"/>
    </row>
    <row r="17" spans="1:9" ht="21" customHeight="1">
      <c r="A17" s="30" t="s">
        <v>66</v>
      </c>
      <c r="B17" s="30" t="s">
        <v>7</v>
      </c>
      <c r="C17" s="28">
        <v>7219200142</v>
      </c>
      <c r="D17" s="106">
        <v>8947877920</v>
      </c>
      <c r="E17" s="110">
        <v>1</v>
      </c>
      <c r="F17" s="107">
        <v>8822707967</v>
      </c>
      <c r="G17" s="95">
        <f>F17/D17*100%</f>
        <v>0.98601121359510013</v>
      </c>
      <c r="H17" s="29" t="s">
        <v>28</v>
      </c>
      <c r="I17" s="46">
        <f>E17*D17</f>
        <v>8947877920</v>
      </c>
    </row>
    <row r="18" spans="1:9" ht="39.75" customHeight="1">
      <c r="A18" s="30" t="s">
        <v>67</v>
      </c>
      <c r="B18" s="30" t="s">
        <v>8</v>
      </c>
      <c r="C18" s="28">
        <v>1018738626</v>
      </c>
      <c r="D18" s="106">
        <v>1238629000</v>
      </c>
      <c r="E18" s="110">
        <v>1</v>
      </c>
      <c r="F18" s="109">
        <v>1215106170</v>
      </c>
      <c r="G18" s="95">
        <f>F18/D18*100%</f>
        <v>0.98100897847539492</v>
      </c>
      <c r="H18" s="29" t="s">
        <v>28</v>
      </c>
      <c r="I18" s="46">
        <f>E18*D18</f>
        <v>1238629000</v>
      </c>
    </row>
    <row r="19" spans="1:9" ht="30">
      <c r="A19" s="30" t="s">
        <v>68</v>
      </c>
      <c r="B19" s="30" t="s">
        <v>56</v>
      </c>
      <c r="C19" s="28">
        <v>13580000</v>
      </c>
      <c r="D19" s="28">
        <v>13580000</v>
      </c>
      <c r="E19" s="110">
        <v>1</v>
      </c>
      <c r="F19" s="107">
        <v>13579975</v>
      </c>
      <c r="G19" s="95">
        <f>F19/D19*100%</f>
        <v>0.99999815905743739</v>
      </c>
      <c r="H19" s="29" t="s">
        <v>28</v>
      </c>
      <c r="I19" s="46">
        <f t="shared" ref="I19" si="1">E19*D19</f>
        <v>13580000</v>
      </c>
    </row>
    <row r="20" spans="1:9" ht="24" customHeight="1">
      <c r="A20" s="25" t="s">
        <v>69</v>
      </c>
      <c r="B20" s="25" t="s">
        <v>22</v>
      </c>
      <c r="C20" s="84"/>
      <c r="D20" s="84"/>
      <c r="E20" s="111"/>
      <c r="F20" s="108"/>
      <c r="G20" s="97"/>
      <c r="H20" s="27" t="s">
        <v>57</v>
      </c>
      <c r="I20" s="46"/>
    </row>
    <row r="21" spans="1:9" ht="30">
      <c r="A21" s="30" t="s">
        <v>70</v>
      </c>
      <c r="B21" s="30" t="s">
        <v>9</v>
      </c>
      <c r="C21" s="31"/>
      <c r="D21" s="31"/>
      <c r="E21" s="122"/>
      <c r="F21" s="127"/>
      <c r="G21" s="101"/>
      <c r="H21" s="29" t="s">
        <v>28</v>
      </c>
      <c r="I21" s="46">
        <f t="shared" ref="I21:I22" si="2">E21*D21</f>
        <v>0</v>
      </c>
    </row>
    <row r="22" spans="1:9" ht="30">
      <c r="A22" s="30" t="s">
        <v>90</v>
      </c>
      <c r="B22" s="30" t="s">
        <v>10</v>
      </c>
      <c r="C22" s="31"/>
      <c r="D22" s="31"/>
      <c r="E22" s="122"/>
      <c r="F22" s="127"/>
      <c r="G22" s="101"/>
      <c r="H22" s="29" t="s">
        <v>28</v>
      </c>
      <c r="I22" s="46">
        <f t="shared" si="2"/>
        <v>0</v>
      </c>
    </row>
    <row r="23" spans="1:9" ht="24" customHeight="1">
      <c r="A23" s="25" t="s">
        <v>71</v>
      </c>
      <c r="B23" s="25" t="s">
        <v>23</v>
      </c>
      <c r="C23" s="84"/>
      <c r="D23" s="84"/>
      <c r="E23" s="111"/>
      <c r="F23" s="108"/>
      <c r="G23" s="97"/>
      <c r="H23" s="27" t="s">
        <v>57</v>
      </c>
      <c r="I23" s="46"/>
    </row>
    <row r="24" spans="1:9" ht="30">
      <c r="A24" s="30" t="s">
        <v>72</v>
      </c>
      <c r="B24" s="30" t="s">
        <v>11</v>
      </c>
      <c r="C24" s="28">
        <v>27956000</v>
      </c>
      <c r="D24" s="28">
        <v>27956000</v>
      </c>
      <c r="E24" s="110">
        <v>1</v>
      </c>
      <c r="F24" s="107">
        <v>27956000</v>
      </c>
      <c r="G24" s="95">
        <f>F24/D24*100%</f>
        <v>1</v>
      </c>
      <c r="H24" s="29" t="s">
        <v>28</v>
      </c>
      <c r="I24" s="46">
        <f>E24*D24</f>
        <v>27956000</v>
      </c>
    </row>
    <row r="25" spans="1:9" ht="20.25" customHeight="1">
      <c r="A25" s="30" t="s">
        <v>73</v>
      </c>
      <c r="B25" s="30" t="s">
        <v>12</v>
      </c>
      <c r="C25" s="28">
        <v>13998250</v>
      </c>
      <c r="D25" s="28">
        <v>13998250</v>
      </c>
      <c r="E25" s="110">
        <v>1</v>
      </c>
      <c r="F25" s="107">
        <v>13997725</v>
      </c>
      <c r="G25" s="95">
        <f>F25/D25*100%</f>
        <v>0.99996249531191395</v>
      </c>
      <c r="H25" s="29" t="s">
        <v>28</v>
      </c>
      <c r="I25" s="46">
        <f t="shared" ref="I25:I38" si="3">E25*D25</f>
        <v>13998250</v>
      </c>
    </row>
    <row r="26" spans="1:9" ht="31.5" customHeight="1">
      <c r="A26" s="30" t="s">
        <v>74</v>
      </c>
      <c r="B26" s="30" t="s">
        <v>13</v>
      </c>
      <c r="C26" s="28">
        <v>42000000</v>
      </c>
      <c r="D26" s="28">
        <v>42000000</v>
      </c>
      <c r="E26" s="110">
        <v>1</v>
      </c>
      <c r="F26" s="107">
        <v>41999850</v>
      </c>
      <c r="G26" s="95">
        <f>F26/D26*100%</f>
        <v>0.99999642857142856</v>
      </c>
      <c r="H26" s="29" t="s">
        <v>28</v>
      </c>
      <c r="I26" s="46">
        <f t="shared" si="3"/>
        <v>42000000</v>
      </c>
    </row>
    <row r="27" spans="1:9" ht="30">
      <c r="A27" s="30" t="s">
        <v>75</v>
      </c>
      <c r="B27" s="30" t="s">
        <v>14</v>
      </c>
      <c r="C27" s="28">
        <v>49732000</v>
      </c>
      <c r="D27" s="106">
        <v>139732000</v>
      </c>
      <c r="E27" s="110">
        <v>1</v>
      </c>
      <c r="F27" s="107">
        <v>139732000</v>
      </c>
      <c r="G27" s="95">
        <f>F27/D27*100%</f>
        <v>1</v>
      </c>
      <c r="H27" s="29" t="s">
        <v>28</v>
      </c>
      <c r="I27" s="46">
        <f t="shared" si="3"/>
        <v>139732000</v>
      </c>
    </row>
    <row r="28" spans="1:9" ht="30">
      <c r="A28" s="25" t="s">
        <v>76</v>
      </c>
      <c r="B28" s="25" t="s">
        <v>58</v>
      </c>
      <c r="C28" s="84"/>
      <c r="D28" s="84"/>
      <c r="E28" s="111"/>
      <c r="F28" s="108"/>
      <c r="G28" s="97"/>
      <c r="H28" s="27" t="s">
        <v>57</v>
      </c>
      <c r="I28" s="46"/>
    </row>
    <row r="29" spans="1:9" ht="30">
      <c r="A29" s="30" t="s">
        <v>91</v>
      </c>
      <c r="B29" s="30" t="s">
        <v>59</v>
      </c>
      <c r="C29" s="28">
        <v>150000000</v>
      </c>
      <c r="D29" s="106">
        <v>214000000</v>
      </c>
      <c r="E29" s="110">
        <v>1</v>
      </c>
      <c r="F29" s="107">
        <v>204000000</v>
      </c>
      <c r="G29" s="95">
        <f>F29/D29*100%</f>
        <v>0.95327102803738317</v>
      </c>
      <c r="H29" s="29" t="s">
        <v>28</v>
      </c>
      <c r="I29" s="46">
        <f t="shared" si="3"/>
        <v>214000000</v>
      </c>
    </row>
    <row r="30" spans="1:9" ht="30">
      <c r="A30" s="25" t="s">
        <v>77</v>
      </c>
      <c r="B30" s="25" t="s">
        <v>24</v>
      </c>
      <c r="C30" s="84"/>
      <c r="D30" s="84"/>
      <c r="E30" s="111"/>
      <c r="F30" s="108"/>
      <c r="G30" s="97"/>
      <c r="H30" s="27" t="s">
        <v>57</v>
      </c>
      <c r="I30" s="46"/>
    </row>
    <row r="31" spans="1:9" ht="30">
      <c r="A31" s="30" t="s">
        <v>78</v>
      </c>
      <c r="B31" s="30" t="s">
        <v>15</v>
      </c>
      <c r="C31" s="28">
        <v>332400000</v>
      </c>
      <c r="D31" s="106">
        <v>348696000</v>
      </c>
      <c r="E31" s="110">
        <v>0.99</v>
      </c>
      <c r="F31" s="107">
        <v>144326048</v>
      </c>
      <c r="G31" s="95">
        <f>F31/D31*100%</f>
        <v>0.41390221855140297</v>
      </c>
      <c r="H31" s="29" t="s">
        <v>28</v>
      </c>
      <c r="I31" s="46">
        <f t="shared" si="3"/>
        <v>345209040</v>
      </c>
    </row>
    <row r="32" spans="1:9" ht="21" customHeight="1">
      <c r="A32" s="30" t="s">
        <v>79</v>
      </c>
      <c r="B32" s="30" t="s">
        <v>16</v>
      </c>
      <c r="C32" s="28">
        <v>137668000</v>
      </c>
      <c r="D32" s="28">
        <v>137668000</v>
      </c>
      <c r="E32" s="110">
        <v>1</v>
      </c>
      <c r="F32" s="107">
        <v>137666000</v>
      </c>
      <c r="G32" s="95">
        <f>F32/D32*100%</f>
        <v>0.99998547229566781</v>
      </c>
      <c r="H32" s="29" t="s">
        <v>28</v>
      </c>
      <c r="I32" s="46">
        <f t="shared" si="3"/>
        <v>137668000</v>
      </c>
    </row>
    <row r="33" spans="1:9" ht="30">
      <c r="A33" s="25" t="s">
        <v>80</v>
      </c>
      <c r="B33" s="25" t="s">
        <v>25</v>
      </c>
      <c r="C33" s="84"/>
      <c r="D33" s="84"/>
      <c r="E33" s="111"/>
      <c r="F33" s="108"/>
      <c r="G33" s="97"/>
      <c r="H33" s="27" t="s">
        <v>57</v>
      </c>
      <c r="I33" s="46"/>
    </row>
    <row r="34" spans="1:9" ht="60" customHeight="1">
      <c r="A34" s="30" t="s">
        <v>95</v>
      </c>
      <c r="B34" s="30" t="s">
        <v>29</v>
      </c>
      <c r="C34" s="28">
        <v>189410500</v>
      </c>
      <c r="D34" s="106">
        <v>165210500</v>
      </c>
      <c r="E34" s="110">
        <v>1</v>
      </c>
      <c r="F34" s="107">
        <v>85508734</v>
      </c>
      <c r="G34" s="95">
        <f>F34/D34*100%</f>
        <v>0.51757445198701046</v>
      </c>
      <c r="H34" s="29" t="s">
        <v>28</v>
      </c>
      <c r="I34" s="46">
        <f t="shared" si="3"/>
        <v>165210500</v>
      </c>
    </row>
    <row r="35" spans="1:9" ht="30">
      <c r="A35" s="30" t="s">
        <v>81</v>
      </c>
      <c r="B35" s="30" t="s">
        <v>17</v>
      </c>
      <c r="C35" s="28">
        <v>243317770</v>
      </c>
      <c r="D35" s="106">
        <v>284017770</v>
      </c>
      <c r="E35" s="110">
        <v>1</v>
      </c>
      <c r="F35" s="107">
        <v>284017370</v>
      </c>
      <c r="G35" s="95">
        <f>F35/D35*100%</f>
        <v>0.99999859163741767</v>
      </c>
      <c r="H35" s="29" t="s">
        <v>28</v>
      </c>
      <c r="I35" s="46">
        <f t="shared" si="3"/>
        <v>284017770</v>
      </c>
    </row>
    <row r="36" spans="1:9" ht="30">
      <c r="A36" s="83" t="s">
        <v>33</v>
      </c>
      <c r="B36" s="22" t="s">
        <v>30</v>
      </c>
      <c r="C36" s="85"/>
      <c r="D36" s="85"/>
      <c r="E36" s="113"/>
      <c r="F36" s="114"/>
      <c r="G36" s="96"/>
      <c r="H36" s="24" t="s">
        <v>27</v>
      </c>
      <c r="I36" s="46"/>
    </row>
    <row r="37" spans="1:9" ht="30">
      <c r="A37" s="25" t="s">
        <v>82</v>
      </c>
      <c r="B37" s="25" t="s">
        <v>83</v>
      </c>
      <c r="C37" s="84"/>
      <c r="D37" s="84"/>
      <c r="E37" s="111"/>
      <c r="F37" s="108"/>
      <c r="G37" s="97"/>
      <c r="H37" s="27" t="s">
        <v>57</v>
      </c>
      <c r="I37" s="46"/>
    </row>
    <row r="38" spans="1:9" ht="30">
      <c r="A38" s="30" t="s">
        <v>84</v>
      </c>
      <c r="B38" s="30" t="s">
        <v>85</v>
      </c>
      <c r="C38" s="28">
        <v>649550800</v>
      </c>
      <c r="D38" s="106">
        <v>724550800</v>
      </c>
      <c r="E38" s="115">
        <v>0.99</v>
      </c>
      <c r="F38" s="107">
        <v>711995865</v>
      </c>
      <c r="G38" s="95">
        <f>F38/D38*100%</f>
        <v>0.98267211215555905</v>
      </c>
      <c r="H38" s="29" t="s">
        <v>28</v>
      </c>
      <c r="I38" s="46">
        <f t="shared" si="3"/>
        <v>717305292</v>
      </c>
    </row>
    <row r="39" spans="1:9" ht="30">
      <c r="A39" s="83" t="s">
        <v>34</v>
      </c>
      <c r="B39" s="22" t="s">
        <v>31</v>
      </c>
      <c r="C39" s="85"/>
      <c r="D39" s="85"/>
      <c r="E39" s="52"/>
      <c r="F39" s="73"/>
      <c r="G39" s="96"/>
      <c r="H39" s="24" t="s">
        <v>27</v>
      </c>
      <c r="I39" s="46"/>
    </row>
    <row r="40" spans="1:9">
      <c r="A40" s="57"/>
      <c r="B40" s="57"/>
      <c r="C40" s="58"/>
      <c r="D40" s="58"/>
      <c r="E40" s="59"/>
      <c r="F40" s="86"/>
      <c r="G40" s="102"/>
      <c r="H40" s="60"/>
      <c r="I40" s="46"/>
    </row>
    <row r="41" spans="1:9">
      <c r="A41" s="87" t="s">
        <v>96</v>
      </c>
      <c r="B41" s="61" t="s">
        <v>97</v>
      </c>
      <c r="C41" s="62">
        <f>SUM(C42:C48)</f>
        <v>3505442850</v>
      </c>
      <c r="D41" s="62">
        <f>D44+D47+D48</f>
        <v>4521982650</v>
      </c>
      <c r="E41" s="51">
        <f>I41/D41*100%</f>
        <v>1</v>
      </c>
      <c r="F41" s="62">
        <f>F44+F47+F48</f>
        <v>4516941950</v>
      </c>
      <c r="G41" s="94">
        <f>F41/D41*100%</f>
        <v>0.99888528984072944</v>
      </c>
      <c r="H41" s="21" t="s">
        <v>0</v>
      </c>
      <c r="I41" s="62">
        <f>I44+I47+I48</f>
        <v>4521982650</v>
      </c>
    </row>
    <row r="42" spans="1:9" ht="30">
      <c r="A42" s="83" t="s">
        <v>33</v>
      </c>
      <c r="B42" s="22" t="s">
        <v>30</v>
      </c>
      <c r="C42" s="23"/>
      <c r="D42" s="23"/>
      <c r="E42" s="52"/>
      <c r="F42" s="88"/>
      <c r="G42" s="96"/>
      <c r="H42" s="24" t="s">
        <v>27</v>
      </c>
      <c r="I42" s="46"/>
    </row>
    <row r="43" spans="1:9" ht="30">
      <c r="A43" s="25" t="s">
        <v>82</v>
      </c>
      <c r="B43" s="25" t="s">
        <v>83</v>
      </c>
      <c r="C43" s="26"/>
      <c r="D43" s="26"/>
      <c r="E43" s="55"/>
      <c r="F43" s="89"/>
      <c r="G43" s="97"/>
      <c r="H43" s="27" t="s">
        <v>57</v>
      </c>
      <c r="I43" s="46"/>
    </row>
    <row r="44" spans="1:9" ht="30">
      <c r="A44" s="30" t="s">
        <v>84</v>
      </c>
      <c r="B44" s="30" t="s">
        <v>85</v>
      </c>
      <c r="C44" s="28">
        <v>58460200</v>
      </c>
      <c r="D44" s="106">
        <v>100000000</v>
      </c>
      <c r="E44" s="110">
        <v>1</v>
      </c>
      <c r="F44" s="107">
        <v>99999800</v>
      </c>
      <c r="G44" s="95">
        <f>F44/D44*100%</f>
        <v>0.99999800000000005</v>
      </c>
      <c r="H44" s="29" t="s">
        <v>28</v>
      </c>
      <c r="I44" s="46">
        <f t="shared" ref="I44:I48" si="4">E44*D44</f>
        <v>100000000</v>
      </c>
    </row>
    <row r="45" spans="1:9" ht="30">
      <c r="A45" s="83" t="s">
        <v>34</v>
      </c>
      <c r="B45" s="22" t="s">
        <v>31</v>
      </c>
      <c r="C45" s="85"/>
      <c r="D45" s="85"/>
      <c r="E45" s="113"/>
      <c r="F45" s="116"/>
      <c r="G45" s="96"/>
      <c r="H45" s="24" t="s">
        <v>27</v>
      </c>
      <c r="I45" s="46"/>
    </row>
    <row r="46" spans="1:9">
      <c r="A46" s="25" t="s">
        <v>86</v>
      </c>
      <c r="B46" s="25" t="s">
        <v>87</v>
      </c>
      <c r="C46" s="132" t="s">
        <v>106</v>
      </c>
      <c r="D46" s="133">
        <f>SUM(D47:D48)</f>
        <v>4421982650</v>
      </c>
      <c r="E46" s="134">
        <f>I46/D46*100%</f>
        <v>1</v>
      </c>
      <c r="F46" s="133">
        <f>SUM(F47:F48)</f>
        <v>4416942150</v>
      </c>
      <c r="G46" s="135">
        <f>F46/D46*100%</f>
        <v>0.99886012669000412</v>
      </c>
      <c r="H46" s="27" t="s">
        <v>57</v>
      </c>
      <c r="I46" s="46">
        <f>SUM(I47:I48)</f>
        <v>4421982650</v>
      </c>
    </row>
    <row r="47" spans="1:9" ht="34.5" customHeight="1">
      <c r="A47" s="30" t="s">
        <v>88</v>
      </c>
      <c r="B47" s="30" t="s">
        <v>35</v>
      </c>
      <c r="C47" s="28">
        <v>1780152650</v>
      </c>
      <c r="D47" s="106">
        <v>2365152650</v>
      </c>
      <c r="E47" s="110">
        <v>1</v>
      </c>
      <c r="F47" s="118">
        <v>2360112150</v>
      </c>
      <c r="G47" s="95">
        <f>F47/D47*100%</f>
        <v>0.99786884791558805</v>
      </c>
      <c r="H47" s="29" t="s">
        <v>28</v>
      </c>
      <c r="I47" s="46">
        <f t="shared" si="4"/>
        <v>2365152650</v>
      </c>
    </row>
    <row r="48" spans="1:9" ht="21" customHeight="1">
      <c r="A48" s="30" t="s">
        <v>89</v>
      </c>
      <c r="B48" s="30" t="s">
        <v>36</v>
      </c>
      <c r="C48" s="28">
        <v>1666830000</v>
      </c>
      <c r="D48" s="106">
        <v>2056830000</v>
      </c>
      <c r="E48" s="110">
        <v>1</v>
      </c>
      <c r="F48" s="118">
        <v>2056830000</v>
      </c>
      <c r="G48" s="95">
        <f>F48/D48*100%</f>
        <v>1</v>
      </c>
      <c r="H48" s="29" t="s">
        <v>28</v>
      </c>
      <c r="I48" s="46">
        <f t="shared" si="4"/>
        <v>2056830000</v>
      </c>
    </row>
    <row r="49" spans="1:9">
      <c r="A49" s="61"/>
      <c r="B49" s="61"/>
      <c r="C49" s="62"/>
      <c r="D49" s="62"/>
      <c r="E49" s="123"/>
      <c r="F49" s="128"/>
      <c r="G49" s="94"/>
      <c r="H49" s="21"/>
      <c r="I49" s="46"/>
    </row>
    <row r="50" spans="1:9">
      <c r="A50" s="87" t="s">
        <v>98</v>
      </c>
      <c r="B50" s="61" t="s">
        <v>4</v>
      </c>
      <c r="C50" s="62">
        <f>SUM(C51:C57)</f>
        <v>10059903550</v>
      </c>
      <c r="D50" s="62">
        <f>D53+D56+D57</f>
        <v>12939100000</v>
      </c>
      <c r="E50" s="124">
        <f>I50/D50*100%</f>
        <v>0.99751932128200571</v>
      </c>
      <c r="F50" s="62">
        <f>F53+F56+F57</f>
        <v>12806560680</v>
      </c>
      <c r="G50" s="94">
        <f>F50/D50*100%</f>
        <v>0.98975668168574327</v>
      </c>
      <c r="H50" s="21" t="s">
        <v>0</v>
      </c>
      <c r="I50" s="62">
        <f>I53+I56+I57</f>
        <v>12907002250</v>
      </c>
    </row>
    <row r="51" spans="1:9" ht="30">
      <c r="A51" s="83" t="s">
        <v>33</v>
      </c>
      <c r="B51" s="22" t="s">
        <v>30</v>
      </c>
      <c r="C51" s="23"/>
      <c r="D51" s="23"/>
      <c r="E51" s="113"/>
      <c r="F51" s="116"/>
      <c r="G51" s="96"/>
      <c r="H51" s="24" t="s">
        <v>27</v>
      </c>
      <c r="I51" s="46"/>
    </row>
    <row r="52" spans="1:9" ht="30">
      <c r="A52" s="25" t="s">
        <v>82</v>
      </c>
      <c r="B52" s="25" t="s">
        <v>83</v>
      </c>
      <c r="C52" s="26"/>
      <c r="D52" s="26"/>
      <c r="E52" s="111"/>
      <c r="F52" s="117"/>
      <c r="G52" s="97"/>
      <c r="H52" s="27" t="s">
        <v>57</v>
      </c>
      <c r="I52" s="46"/>
    </row>
    <row r="53" spans="1:9" ht="30">
      <c r="A53" s="30" t="s">
        <v>84</v>
      </c>
      <c r="B53" s="30" t="s">
        <v>85</v>
      </c>
      <c r="C53" s="28">
        <v>70803550</v>
      </c>
      <c r="D53" s="106">
        <v>100000000</v>
      </c>
      <c r="E53" s="110">
        <v>1</v>
      </c>
      <c r="F53" s="119">
        <v>99997000</v>
      </c>
      <c r="G53" s="95">
        <f>F53/D53*100%</f>
        <v>0.99997000000000003</v>
      </c>
      <c r="H53" s="29" t="s">
        <v>28</v>
      </c>
      <c r="I53" s="46">
        <f t="shared" ref="I53" si="5">E53*D53</f>
        <v>100000000</v>
      </c>
    </row>
    <row r="54" spans="1:9" ht="30">
      <c r="A54" s="83" t="s">
        <v>34</v>
      </c>
      <c r="B54" s="22" t="s">
        <v>31</v>
      </c>
      <c r="C54" s="85"/>
      <c r="D54" s="85"/>
      <c r="E54" s="113"/>
      <c r="F54" s="116"/>
      <c r="G54" s="96"/>
      <c r="H54" s="24" t="s">
        <v>27</v>
      </c>
      <c r="I54" s="46"/>
    </row>
    <row r="55" spans="1:9" ht="24" customHeight="1">
      <c r="A55" s="25" t="s">
        <v>86</v>
      </c>
      <c r="B55" s="25" t="s">
        <v>87</v>
      </c>
      <c r="C55" s="132" t="s">
        <v>106</v>
      </c>
      <c r="D55" s="133">
        <f>SUM(D56:D57)</f>
        <v>12839100000</v>
      </c>
      <c r="E55" s="134">
        <f>I55/D55*100%</f>
        <v>0.99750000000000005</v>
      </c>
      <c r="F55" s="133">
        <f>SUM(F56:F57)</f>
        <v>12706563680</v>
      </c>
      <c r="G55" s="135">
        <f>F55/D55*100%</f>
        <v>0.9896771331323847</v>
      </c>
      <c r="H55" s="27" t="s">
        <v>57</v>
      </c>
      <c r="I55" s="46">
        <f>SUM(I56:I57)</f>
        <v>12807002250</v>
      </c>
    </row>
    <row r="56" spans="1:9" ht="30" customHeight="1">
      <c r="A56" s="30" t="s">
        <v>88</v>
      </c>
      <c r="B56" s="30" t="s">
        <v>35</v>
      </c>
      <c r="C56" s="28">
        <v>5167960000</v>
      </c>
      <c r="D56" s="106">
        <v>6877960000</v>
      </c>
      <c r="E56" s="110">
        <v>0.99750000000000005</v>
      </c>
      <c r="F56" s="107">
        <v>6784822480</v>
      </c>
      <c r="G56" s="95">
        <f>F56/D56*100%</f>
        <v>0.98645855457141363</v>
      </c>
      <c r="H56" s="29" t="s">
        <v>28</v>
      </c>
      <c r="I56" s="46">
        <f t="shared" ref="I56:I57" si="6">E56*D56</f>
        <v>6860765100</v>
      </c>
    </row>
    <row r="57" spans="1:9" ht="21" customHeight="1">
      <c r="A57" s="30" t="s">
        <v>89</v>
      </c>
      <c r="B57" s="30" t="s">
        <v>36</v>
      </c>
      <c r="C57" s="28">
        <v>4821140000</v>
      </c>
      <c r="D57" s="106">
        <v>5961140000</v>
      </c>
      <c r="E57" s="110">
        <v>0.99750000000000005</v>
      </c>
      <c r="F57" s="119">
        <v>5921741200</v>
      </c>
      <c r="G57" s="95">
        <f>F57/D57*100%</f>
        <v>0.9933907272769974</v>
      </c>
      <c r="H57" s="29" t="s">
        <v>28</v>
      </c>
      <c r="I57" s="46">
        <f t="shared" si="6"/>
        <v>5946237150</v>
      </c>
    </row>
    <row r="58" spans="1:9">
      <c r="A58" s="61"/>
      <c r="B58" s="61"/>
      <c r="C58" s="62"/>
      <c r="D58" s="62"/>
      <c r="E58" s="123"/>
      <c r="F58" s="128"/>
      <c r="G58" s="94"/>
      <c r="H58" s="21"/>
      <c r="I58" s="46"/>
    </row>
    <row r="59" spans="1:9">
      <c r="A59" s="87" t="s">
        <v>99</v>
      </c>
      <c r="B59" s="61" t="s">
        <v>5</v>
      </c>
      <c r="C59" s="62">
        <f>SUM(C60:C66)</f>
        <v>2758909880</v>
      </c>
      <c r="D59" s="62">
        <f>D62+D65+D66</f>
        <v>3505750000</v>
      </c>
      <c r="E59" s="124">
        <f>I59/D59*100%</f>
        <v>1</v>
      </c>
      <c r="F59" s="62">
        <f>F62+F65+F66</f>
        <v>3505581367</v>
      </c>
      <c r="G59" s="94">
        <f>F59/D59*100%</f>
        <v>0.99995189816729657</v>
      </c>
      <c r="H59" s="21" t="s">
        <v>0</v>
      </c>
      <c r="I59" s="62">
        <f>I62+I65+I66</f>
        <v>3505750000</v>
      </c>
    </row>
    <row r="60" spans="1:9" ht="30">
      <c r="A60" s="83" t="s">
        <v>33</v>
      </c>
      <c r="B60" s="22" t="s">
        <v>30</v>
      </c>
      <c r="C60" s="23"/>
      <c r="D60" s="23"/>
      <c r="E60" s="120"/>
      <c r="F60" s="116"/>
      <c r="G60" s="96"/>
      <c r="H60" s="24" t="s">
        <v>27</v>
      </c>
      <c r="I60" s="46"/>
    </row>
    <row r="61" spans="1:9" ht="30">
      <c r="A61" s="25" t="s">
        <v>82</v>
      </c>
      <c r="B61" s="25" t="s">
        <v>83</v>
      </c>
      <c r="C61" s="26"/>
      <c r="D61" s="26"/>
      <c r="E61" s="121"/>
      <c r="F61" s="117"/>
      <c r="G61" s="97"/>
      <c r="H61" s="27" t="s">
        <v>57</v>
      </c>
      <c r="I61" s="46"/>
    </row>
    <row r="62" spans="1:9" ht="30">
      <c r="A62" s="30" t="s">
        <v>84</v>
      </c>
      <c r="B62" s="30" t="s">
        <v>85</v>
      </c>
      <c r="C62" s="28">
        <v>178159880</v>
      </c>
      <c r="D62" s="106">
        <v>200000000</v>
      </c>
      <c r="E62" s="115">
        <v>1</v>
      </c>
      <c r="F62" s="107">
        <v>199976020</v>
      </c>
      <c r="G62" s="95">
        <f>F62/D62*100%</f>
        <v>0.99988010000000005</v>
      </c>
      <c r="H62" s="29" t="s">
        <v>28</v>
      </c>
      <c r="I62" s="46">
        <f t="shared" ref="I62" si="7">E62*D62</f>
        <v>200000000</v>
      </c>
    </row>
    <row r="63" spans="1:9" ht="30">
      <c r="A63" s="83" t="s">
        <v>34</v>
      </c>
      <c r="B63" s="22" t="s">
        <v>31</v>
      </c>
      <c r="C63" s="85"/>
      <c r="D63" s="85"/>
      <c r="E63" s="120"/>
      <c r="F63" s="116"/>
      <c r="G63" s="96"/>
      <c r="H63" s="24" t="s">
        <v>27</v>
      </c>
      <c r="I63" s="46"/>
    </row>
    <row r="64" spans="1:9" ht="24" customHeight="1">
      <c r="A64" s="25" t="s">
        <v>86</v>
      </c>
      <c r="B64" s="25" t="s">
        <v>87</v>
      </c>
      <c r="C64" s="132" t="s">
        <v>106</v>
      </c>
      <c r="D64" s="133">
        <f>SUM(D65:D66)</f>
        <v>3305750000</v>
      </c>
      <c r="E64" s="134">
        <f>I64/D64*100%</f>
        <v>1</v>
      </c>
      <c r="F64" s="133">
        <f>SUM(F65:F66)</f>
        <v>3305605347</v>
      </c>
      <c r="G64" s="135">
        <f>F64/D64*100%</f>
        <v>0.99995624200257127</v>
      </c>
      <c r="H64" s="27" t="s">
        <v>57</v>
      </c>
      <c r="I64" s="46">
        <f>SUM(I65:I66)</f>
        <v>3305750000</v>
      </c>
    </row>
    <row r="65" spans="1:9" ht="30" customHeight="1">
      <c r="A65" s="30" t="s">
        <v>88</v>
      </c>
      <c r="B65" s="30" t="s">
        <v>35</v>
      </c>
      <c r="C65" s="28">
        <v>1333900000</v>
      </c>
      <c r="D65" s="106">
        <v>1768900000</v>
      </c>
      <c r="E65" s="110">
        <v>1</v>
      </c>
      <c r="F65" s="107">
        <v>1768856597</v>
      </c>
      <c r="G65" s="95">
        <f>F65/D65*100%</f>
        <v>0.99997546328226583</v>
      </c>
      <c r="H65" s="29" t="s">
        <v>28</v>
      </c>
      <c r="I65" s="46">
        <f>E65*D65</f>
        <v>1768900000</v>
      </c>
    </row>
    <row r="66" spans="1:9" ht="21" customHeight="1">
      <c r="A66" s="30" t="s">
        <v>89</v>
      </c>
      <c r="B66" s="30" t="s">
        <v>36</v>
      </c>
      <c r="C66" s="28">
        <v>1246850000</v>
      </c>
      <c r="D66" s="106">
        <v>1536850000</v>
      </c>
      <c r="E66" s="110">
        <v>1</v>
      </c>
      <c r="F66" s="107">
        <v>1536748750</v>
      </c>
      <c r="G66" s="95">
        <f>F66/D66*100%</f>
        <v>0.9999341184891174</v>
      </c>
      <c r="H66" s="29" t="s">
        <v>28</v>
      </c>
      <c r="I66" s="46">
        <f t="shared" ref="I66" si="8">E66*D66</f>
        <v>1536850000</v>
      </c>
    </row>
    <row r="67" spans="1:9">
      <c r="A67" s="61"/>
      <c r="B67" s="61"/>
      <c r="C67" s="62"/>
      <c r="D67" s="62"/>
      <c r="E67" s="123"/>
      <c r="F67" s="128"/>
      <c r="G67" s="94"/>
      <c r="H67" s="21"/>
      <c r="I67" s="46"/>
    </row>
    <row r="68" spans="1:9">
      <c r="A68" s="87" t="s">
        <v>100</v>
      </c>
      <c r="B68" s="61" t="s">
        <v>101</v>
      </c>
      <c r="C68" s="62">
        <f>SUM(C69:C75)</f>
        <v>2121414075</v>
      </c>
      <c r="D68" s="62">
        <f>D71+D74+D75</f>
        <v>2729060000</v>
      </c>
      <c r="E68" s="124">
        <f>I68/D68*100%</f>
        <v>1</v>
      </c>
      <c r="F68" s="62">
        <f>F71+F74+F75</f>
        <v>2725131875</v>
      </c>
      <c r="G68" s="94">
        <f>F68/D68*100%</f>
        <v>0.99856063076663759</v>
      </c>
      <c r="H68" s="21" t="s">
        <v>0</v>
      </c>
      <c r="I68" s="62">
        <f>I71+I74+I75</f>
        <v>2729060000</v>
      </c>
    </row>
    <row r="69" spans="1:9" ht="30">
      <c r="A69" s="83" t="s">
        <v>33</v>
      </c>
      <c r="B69" s="22" t="s">
        <v>30</v>
      </c>
      <c r="C69" s="23"/>
      <c r="D69" s="23"/>
      <c r="E69" s="120"/>
      <c r="F69" s="116"/>
      <c r="G69" s="96"/>
      <c r="H69" s="24" t="s">
        <v>27</v>
      </c>
      <c r="I69" s="46"/>
    </row>
    <row r="70" spans="1:9" ht="30">
      <c r="A70" s="25" t="s">
        <v>82</v>
      </c>
      <c r="B70" s="25" t="s">
        <v>83</v>
      </c>
      <c r="C70" s="26"/>
      <c r="D70" s="26"/>
      <c r="E70" s="121"/>
      <c r="F70" s="117"/>
      <c r="G70" s="97"/>
      <c r="H70" s="27" t="s">
        <v>57</v>
      </c>
      <c r="I70" s="46"/>
    </row>
    <row r="71" spans="1:9" ht="30">
      <c r="A71" s="30" t="s">
        <v>84</v>
      </c>
      <c r="B71" s="30" t="s">
        <v>85</v>
      </c>
      <c r="C71" s="28">
        <v>67354075</v>
      </c>
      <c r="D71" s="106">
        <v>100000000</v>
      </c>
      <c r="E71" s="115">
        <v>1</v>
      </c>
      <c r="F71" s="107">
        <v>99999975</v>
      </c>
      <c r="G71" s="95">
        <f>F71/D71*100%</f>
        <v>0.99999974999999997</v>
      </c>
      <c r="H71" s="29" t="s">
        <v>28</v>
      </c>
      <c r="I71" s="46">
        <f t="shared" ref="I71" si="9">E71*D71</f>
        <v>100000000</v>
      </c>
    </row>
    <row r="72" spans="1:9" ht="30">
      <c r="A72" s="83" t="s">
        <v>34</v>
      </c>
      <c r="B72" s="22" t="s">
        <v>31</v>
      </c>
      <c r="C72" s="85"/>
      <c r="D72" s="85"/>
      <c r="E72" s="120"/>
      <c r="F72" s="116"/>
      <c r="G72" s="96"/>
      <c r="H72" s="24" t="s">
        <v>27</v>
      </c>
      <c r="I72" s="46"/>
    </row>
    <row r="73" spans="1:9" ht="24" customHeight="1">
      <c r="A73" s="25" t="s">
        <v>86</v>
      </c>
      <c r="B73" s="25" t="s">
        <v>87</v>
      </c>
      <c r="C73" s="132" t="s">
        <v>106</v>
      </c>
      <c r="D73" s="133">
        <f>SUM(D74:D75)</f>
        <v>2629060000</v>
      </c>
      <c r="E73" s="134">
        <f>I73/D73*100%</f>
        <v>1</v>
      </c>
      <c r="F73" s="133">
        <f>SUM(F74:F75)</f>
        <v>2625131900</v>
      </c>
      <c r="G73" s="135">
        <f>F73/D73*100%</f>
        <v>0.99850589183966898</v>
      </c>
      <c r="H73" s="27" t="s">
        <v>57</v>
      </c>
      <c r="I73" s="46">
        <f>SUM(I74:I75)</f>
        <v>2629060000</v>
      </c>
    </row>
    <row r="74" spans="1:9" ht="30.75" customHeight="1">
      <c r="A74" s="30" t="s">
        <v>88</v>
      </c>
      <c r="B74" s="30" t="s">
        <v>35</v>
      </c>
      <c r="C74" s="28">
        <v>1063900000</v>
      </c>
      <c r="D74" s="106">
        <v>1408900000</v>
      </c>
      <c r="E74" s="110">
        <v>1</v>
      </c>
      <c r="F74" s="107">
        <v>1408900000</v>
      </c>
      <c r="G74" s="95">
        <f>F74/D74*100%</f>
        <v>1</v>
      </c>
      <c r="H74" s="29" t="s">
        <v>28</v>
      </c>
      <c r="I74" s="46">
        <f t="shared" ref="I74:I75" si="10">E74*D74</f>
        <v>1408900000</v>
      </c>
    </row>
    <row r="75" spans="1:9" ht="21" customHeight="1">
      <c r="A75" s="30" t="s">
        <v>89</v>
      </c>
      <c r="B75" s="30" t="s">
        <v>36</v>
      </c>
      <c r="C75" s="28">
        <v>990160000</v>
      </c>
      <c r="D75" s="106">
        <v>1220160000</v>
      </c>
      <c r="E75" s="110">
        <v>1</v>
      </c>
      <c r="F75" s="107">
        <v>1216231900</v>
      </c>
      <c r="G75" s="95">
        <f>F75/D75*100%</f>
        <v>0.99678066810910049</v>
      </c>
      <c r="H75" s="29" t="s">
        <v>28</v>
      </c>
      <c r="I75" s="46">
        <f t="shared" si="10"/>
        <v>1220160000</v>
      </c>
    </row>
    <row r="76" spans="1:9">
      <c r="A76" s="61"/>
      <c r="B76" s="61"/>
      <c r="C76" s="62"/>
      <c r="D76" s="62"/>
      <c r="E76" s="123"/>
      <c r="F76" s="128"/>
      <c r="G76" s="94"/>
      <c r="H76" s="21"/>
      <c r="I76" s="46"/>
    </row>
    <row r="77" spans="1:9">
      <c r="A77" s="87" t="s">
        <v>102</v>
      </c>
      <c r="B77" s="61" t="s">
        <v>6</v>
      </c>
      <c r="C77" s="62">
        <f>SUM(C78:C84)</f>
        <v>3872885800</v>
      </c>
      <c r="D77" s="62">
        <f>D80+D83+D84</f>
        <v>4978230000</v>
      </c>
      <c r="E77" s="124">
        <f>I77/D77*100%</f>
        <v>1</v>
      </c>
      <c r="F77" s="62">
        <f>F80+F83+F84</f>
        <v>4978223700</v>
      </c>
      <c r="G77" s="94">
        <f>F77/D77*100%</f>
        <v>0.99999873448996934</v>
      </c>
      <c r="H77" s="21" t="s">
        <v>0</v>
      </c>
      <c r="I77" s="62">
        <f>I80+I83+I84</f>
        <v>4978230000</v>
      </c>
    </row>
    <row r="78" spans="1:9" ht="30">
      <c r="A78" s="83" t="s">
        <v>33</v>
      </c>
      <c r="B78" s="22" t="s">
        <v>30</v>
      </c>
      <c r="C78" s="23"/>
      <c r="D78" s="23"/>
      <c r="E78" s="113"/>
      <c r="F78" s="114"/>
      <c r="G78" s="96"/>
      <c r="H78" s="24" t="s">
        <v>27</v>
      </c>
      <c r="I78" s="46"/>
    </row>
    <row r="79" spans="1:9" ht="30">
      <c r="A79" s="25" t="s">
        <v>82</v>
      </c>
      <c r="B79" s="25" t="s">
        <v>83</v>
      </c>
      <c r="C79" s="26"/>
      <c r="D79" s="26"/>
      <c r="E79" s="111"/>
      <c r="F79" s="108"/>
      <c r="G79" s="97"/>
      <c r="H79" s="27" t="s">
        <v>57</v>
      </c>
      <c r="I79" s="46"/>
    </row>
    <row r="80" spans="1:9" ht="30">
      <c r="A80" s="30" t="s">
        <v>84</v>
      </c>
      <c r="B80" s="30" t="s">
        <v>85</v>
      </c>
      <c r="C80" s="28">
        <v>69655800</v>
      </c>
      <c r="D80" s="28">
        <v>100000000</v>
      </c>
      <c r="E80" s="110">
        <v>1</v>
      </c>
      <c r="F80" s="107">
        <v>99993700</v>
      </c>
      <c r="G80" s="95">
        <f>F80/D80*100%</f>
        <v>0.99993699999999996</v>
      </c>
      <c r="H80" s="29" t="s">
        <v>28</v>
      </c>
      <c r="I80" s="46">
        <f t="shared" ref="I80" si="11">E80*D80</f>
        <v>100000000</v>
      </c>
    </row>
    <row r="81" spans="1:9" ht="30">
      <c r="A81" s="83" t="s">
        <v>34</v>
      </c>
      <c r="B81" s="22" t="s">
        <v>31</v>
      </c>
      <c r="C81" s="85"/>
      <c r="D81" s="85"/>
      <c r="E81" s="113"/>
      <c r="F81" s="114"/>
      <c r="G81" s="96"/>
      <c r="H81" s="24" t="s">
        <v>27</v>
      </c>
      <c r="I81" s="46"/>
    </row>
    <row r="82" spans="1:9" ht="24" customHeight="1">
      <c r="A82" s="25" t="s">
        <v>86</v>
      </c>
      <c r="B82" s="25" t="s">
        <v>87</v>
      </c>
      <c r="C82" s="132" t="s">
        <v>106</v>
      </c>
      <c r="D82" s="133">
        <f>SUM(D83:D84)</f>
        <v>4878230000</v>
      </c>
      <c r="E82" s="134">
        <f>I82/D82*100%</f>
        <v>1</v>
      </c>
      <c r="F82" s="133">
        <f>SUM(F83:F84)</f>
        <v>4878230000</v>
      </c>
      <c r="G82" s="135">
        <f>F82/D82*100%</f>
        <v>1</v>
      </c>
      <c r="H82" s="27" t="s">
        <v>57</v>
      </c>
      <c r="I82" s="46">
        <f>SUM(I83:I84)</f>
        <v>4878230000</v>
      </c>
    </row>
    <row r="83" spans="1:9" ht="30.75" customHeight="1">
      <c r="A83" s="30" t="s">
        <v>88</v>
      </c>
      <c r="B83" s="30" t="s">
        <v>35</v>
      </c>
      <c r="C83" s="28">
        <v>1968440000</v>
      </c>
      <c r="D83" s="28">
        <v>2613440000</v>
      </c>
      <c r="E83" s="110">
        <v>1</v>
      </c>
      <c r="F83" s="107">
        <v>2613440000</v>
      </c>
      <c r="G83" s="95">
        <f>F83/D83*100%</f>
        <v>1</v>
      </c>
      <c r="H83" s="29" t="s">
        <v>28</v>
      </c>
      <c r="I83" s="46">
        <f>E83*D83</f>
        <v>2613440000</v>
      </c>
    </row>
    <row r="84" spans="1:9" ht="21" customHeight="1">
      <c r="A84" s="30" t="s">
        <v>89</v>
      </c>
      <c r="B84" s="30" t="s">
        <v>36</v>
      </c>
      <c r="C84" s="28">
        <v>1834790000</v>
      </c>
      <c r="D84" s="28">
        <v>2264790000</v>
      </c>
      <c r="E84" s="110">
        <v>1</v>
      </c>
      <c r="F84" s="107">
        <v>2264790000</v>
      </c>
      <c r="G84" s="95">
        <f>F84/D84*100%</f>
        <v>1</v>
      </c>
      <c r="H84" s="29" t="s">
        <v>28</v>
      </c>
      <c r="I84" s="46">
        <f t="shared" ref="I84" si="12">E84*D84</f>
        <v>2264790000</v>
      </c>
    </row>
    <row r="85" spans="1:9" ht="16.5">
      <c r="A85" s="63" t="s">
        <v>49</v>
      </c>
      <c r="F85" s="78"/>
    </row>
    <row r="86" spans="1:9" ht="16.5">
      <c r="A86" s="32" t="s">
        <v>60</v>
      </c>
      <c r="F86" s="64"/>
    </row>
    <row r="87" spans="1:9" ht="16.5">
      <c r="A87" s="32" t="s">
        <v>50</v>
      </c>
      <c r="F87" s="64"/>
    </row>
    <row r="88" spans="1:9">
      <c r="A88" s="32" t="s">
        <v>51</v>
      </c>
    </row>
    <row r="89" spans="1:9" ht="16.5">
      <c r="A89" s="32" t="s">
        <v>52</v>
      </c>
      <c r="F89" s="64"/>
    </row>
    <row r="90" spans="1:9" ht="17.25" thickBot="1">
      <c r="F90" s="65"/>
    </row>
    <row r="92" spans="1:9" ht="15.75" thickBot="1"/>
    <row r="93" spans="1:9" ht="17.25" thickBot="1">
      <c r="F93" s="66"/>
    </row>
    <row r="94" spans="1:9" ht="23.25">
      <c r="A94" s="137" t="s">
        <v>47</v>
      </c>
      <c r="B94" s="137"/>
      <c r="C94" s="137"/>
      <c r="D94" s="137"/>
      <c r="E94" s="137"/>
      <c r="F94" s="137"/>
      <c r="G94" s="137"/>
      <c r="H94" s="137"/>
      <c r="I94" s="6"/>
    </row>
    <row r="95" spans="1:9">
      <c r="A95" s="10"/>
      <c r="B95" s="11"/>
      <c r="C95" s="12"/>
      <c r="D95" s="12"/>
      <c r="E95" s="12"/>
      <c r="F95" s="10"/>
      <c r="G95" s="99"/>
      <c r="H95" s="12"/>
      <c r="I95" s="6"/>
    </row>
    <row r="96" spans="1:9">
      <c r="A96" s="13" t="s">
        <v>43</v>
      </c>
      <c r="B96" s="5" t="str">
        <f>B4</f>
        <v>: 31 Desember</v>
      </c>
      <c r="C96" s="12"/>
      <c r="D96" s="12"/>
      <c r="E96" s="12"/>
      <c r="F96" s="10"/>
      <c r="G96" s="99"/>
      <c r="H96" s="12"/>
      <c r="I96" s="6"/>
    </row>
    <row r="97" spans="1:15">
      <c r="A97" s="3" t="s">
        <v>44</v>
      </c>
      <c r="B97" s="138" t="s">
        <v>92</v>
      </c>
      <c r="C97" s="138"/>
      <c r="D97" s="138"/>
      <c r="E97" s="138"/>
      <c r="F97" s="138"/>
      <c r="G97" s="138"/>
      <c r="H97" s="138"/>
      <c r="I97" s="6"/>
    </row>
    <row r="98" spans="1:15">
      <c r="A98" s="139" t="s">
        <v>26</v>
      </c>
      <c r="B98" s="139" t="s">
        <v>61</v>
      </c>
      <c r="C98" s="142" t="s">
        <v>46</v>
      </c>
      <c r="D98" s="142"/>
      <c r="E98" s="143" t="s">
        <v>37</v>
      </c>
      <c r="F98" s="144"/>
      <c r="G98" s="145"/>
      <c r="H98" s="139" t="s">
        <v>2</v>
      </c>
      <c r="I98" s="6"/>
    </row>
    <row r="99" spans="1:15">
      <c r="A99" s="140"/>
      <c r="B99" s="140"/>
      <c r="C99" s="142"/>
      <c r="D99" s="142"/>
      <c r="E99" s="136" t="s">
        <v>38</v>
      </c>
      <c r="F99" s="143" t="s">
        <v>39</v>
      </c>
      <c r="G99" s="145"/>
      <c r="H99" s="140"/>
      <c r="I99" s="6"/>
    </row>
    <row r="100" spans="1:15">
      <c r="A100" s="141"/>
      <c r="B100" s="141"/>
      <c r="C100" s="136" t="s">
        <v>53</v>
      </c>
      <c r="D100" s="92" t="s">
        <v>54</v>
      </c>
      <c r="E100" s="1" t="s">
        <v>40</v>
      </c>
      <c r="F100" s="1" t="s">
        <v>41</v>
      </c>
      <c r="G100" s="100" t="s">
        <v>40</v>
      </c>
      <c r="H100" s="141"/>
      <c r="I100" s="6"/>
    </row>
    <row r="101" spans="1:15">
      <c r="A101" s="14" t="s">
        <v>93</v>
      </c>
      <c r="B101" s="36" t="s">
        <v>3</v>
      </c>
      <c r="C101" s="17">
        <f>C103+C115+C121+C127+C133+C139</f>
        <v>32438551243</v>
      </c>
      <c r="D101" s="17">
        <f>D103+D115+D121+D127+D133+D139</f>
        <v>45887711890</v>
      </c>
      <c r="E101" s="45">
        <f>I101/D101*100%</f>
        <v>0.99906662990513295</v>
      </c>
      <c r="F101" s="67">
        <f>F103+F115+F121+F127+F133+F139</f>
        <v>45290705201</v>
      </c>
      <c r="G101" s="93">
        <f>F101/D101*100%</f>
        <v>0.98698983530860906</v>
      </c>
      <c r="H101" s="18" t="s">
        <v>1</v>
      </c>
      <c r="I101" s="46">
        <f>I103+I115+I121+I127+I133+I139</f>
        <v>45844881672</v>
      </c>
      <c r="M101" s="49">
        <f>D101-D9</f>
        <v>4878230000</v>
      </c>
      <c r="N101" s="49">
        <f t="shared" ref="N101:O101" si="13">E101-E9</f>
        <v>1.1102783522343174E-4</v>
      </c>
      <c r="O101" s="49">
        <f t="shared" si="13"/>
        <v>4878230000</v>
      </c>
    </row>
    <row r="102" spans="1:15" ht="16.5">
      <c r="A102" s="14"/>
      <c r="B102" s="36"/>
      <c r="C102" s="17"/>
      <c r="D102" s="17"/>
      <c r="E102" s="45"/>
      <c r="F102" s="48"/>
      <c r="G102" s="93"/>
      <c r="H102" s="18"/>
      <c r="I102" s="46"/>
    </row>
    <row r="103" spans="1:15">
      <c r="A103" s="19" t="s">
        <v>94</v>
      </c>
      <c r="B103" s="20" t="s">
        <v>3</v>
      </c>
      <c r="C103" s="50">
        <f>SUM(C104:C113)</f>
        <v>10119995088</v>
      </c>
      <c r="D103" s="50">
        <f>SUM(D104:D113)</f>
        <v>12335359240</v>
      </c>
      <c r="E103" s="51">
        <f>I103/D103*100%</f>
        <v>0.99912994280983747</v>
      </c>
      <c r="F103" s="50">
        <f>SUM(F104:F113)</f>
        <v>11880035629</v>
      </c>
      <c r="G103" s="94">
        <f>F103/D103*100%</f>
        <v>0.96308793265432291</v>
      </c>
      <c r="H103" s="21" t="s">
        <v>0</v>
      </c>
      <c r="I103" s="50">
        <f>SUM(I104:I113)</f>
        <v>12324626772</v>
      </c>
    </row>
    <row r="104" spans="1:15" ht="30">
      <c r="A104" s="37" t="s">
        <v>32</v>
      </c>
      <c r="B104" s="38" t="s">
        <v>19</v>
      </c>
      <c r="C104" s="39"/>
      <c r="D104" s="39"/>
      <c r="E104" s="54"/>
      <c r="F104" s="68"/>
      <c r="G104" s="96"/>
      <c r="H104" s="24" t="s">
        <v>27</v>
      </c>
      <c r="I104" s="46"/>
    </row>
    <row r="105" spans="1:15" ht="30">
      <c r="A105" s="40" t="s">
        <v>62</v>
      </c>
      <c r="B105" s="40" t="s">
        <v>20</v>
      </c>
      <c r="C105" s="41">
        <f>SUM(C14:C15)</f>
        <v>32443000</v>
      </c>
      <c r="D105" s="41">
        <f>SUM(D14:D15)</f>
        <v>37443000</v>
      </c>
      <c r="E105" s="69">
        <f>I105/D105*100%</f>
        <v>1</v>
      </c>
      <c r="F105" s="41">
        <f>SUM(F14:F15)</f>
        <v>37441925</v>
      </c>
      <c r="G105" s="95">
        <f>F105/D105*100%</f>
        <v>0.99997128969366766</v>
      </c>
      <c r="H105" s="29" t="s">
        <v>57</v>
      </c>
      <c r="I105" s="41">
        <f>SUM(I14:I15)</f>
        <v>37443000</v>
      </c>
    </row>
    <row r="106" spans="1:15">
      <c r="A106" s="40" t="s">
        <v>65</v>
      </c>
      <c r="B106" s="40" t="s">
        <v>21</v>
      </c>
      <c r="C106" s="70">
        <f>SUM(C17:C19)</f>
        <v>8251518768</v>
      </c>
      <c r="D106" s="70">
        <f>SUM(D17:D19)</f>
        <v>10200086920</v>
      </c>
      <c r="E106" s="69">
        <f t="shared" ref="E106:E113" si="14">I106/D106*100%</f>
        <v>1</v>
      </c>
      <c r="F106" s="70">
        <f>SUM(F17:F19)</f>
        <v>10051394112</v>
      </c>
      <c r="G106" s="95">
        <f t="shared" ref="G106:G113" si="15">F106/D106*100%</f>
        <v>0.98542239794952646</v>
      </c>
      <c r="H106" s="29" t="s">
        <v>57</v>
      </c>
      <c r="I106" s="70">
        <f>SUM(I17:I19)</f>
        <v>10200086920</v>
      </c>
    </row>
    <row r="107" spans="1:15">
      <c r="A107" s="40" t="s">
        <v>69</v>
      </c>
      <c r="B107" s="40" t="s">
        <v>22</v>
      </c>
      <c r="C107" s="71"/>
      <c r="D107" s="71"/>
      <c r="E107" s="69"/>
      <c r="F107" s="71"/>
      <c r="G107" s="95"/>
      <c r="H107" s="29" t="s">
        <v>57</v>
      </c>
      <c r="I107" s="71"/>
    </row>
    <row r="108" spans="1:15">
      <c r="A108" s="40" t="s">
        <v>71</v>
      </c>
      <c r="B108" s="40" t="s">
        <v>23</v>
      </c>
      <c r="C108" s="70">
        <f>SUM(C24:C27)</f>
        <v>133686250</v>
      </c>
      <c r="D108" s="70">
        <f>SUM(D24:D27)</f>
        <v>223686250</v>
      </c>
      <c r="E108" s="69">
        <f t="shared" si="14"/>
        <v>1</v>
      </c>
      <c r="F108" s="70">
        <f>SUM(F24:F27)</f>
        <v>223685575</v>
      </c>
      <c r="G108" s="95">
        <f t="shared" si="15"/>
        <v>0.99999698238045476</v>
      </c>
      <c r="H108" s="29" t="s">
        <v>57</v>
      </c>
      <c r="I108" s="70">
        <f>SUM(I24:I27)</f>
        <v>223686250</v>
      </c>
    </row>
    <row r="109" spans="1:15" ht="30">
      <c r="A109" s="104" t="s">
        <v>76</v>
      </c>
      <c r="B109" s="104" t="s">
        <v>58</v>
      </c>
      <c r="C109" s="105">
        <f>SUM(C29)</f>
        <v>150000000</v>
      </c>
      <c r="D109" s="105">
        <f>SUM(D29)</f>
        <v>214000000</v>
      </c>
      <c r="E109" s="69">
        <f t="shared" si="14"/>
        <v>1</v>
      </c>
      <c r="F109" s="105">
        <f>SUM(F29)</f>
        <v>204000000</v>
      </c>
      <c r="G109" s="95">
        <f t="shared" si="15"/>
        <v>0.95327102803738317</v>
      </c>
      <c r="H109" s="27" t="s">
        <v>57</v>
      </c>
      <c r="I109" s="105">
        <f>SUM(I29)</f>
        <v>214000000</v>
      </c>
    </row>
    <row r="110" spans="1:15" ht="30">
      <c r="A110" s="40" t="s">
        <v>77</v>
      </c>
      <c r="B110" s="40" t="s">
        <v>24</v>
      </c>
      <c r="C110" s="70">
        <f>SUM(C31:C32)</f>
        <v>470068000</v>
      </c>
      <c r="D110" s="70">
        <f>SUM(D31:D32)</f>
        <v>486364000</v>
      </c>
      <c r="E110" s="69">
        <f t="shared" si="14"/>
        <v>0.99283055489304306</v>
      </c>
      <c r="F110" s="70">
        <f>SUM(F31:F32)</f>
        <v>281992048</v>
      </c>
      <c r="G110" s="95">
        <f t="shared" si="15"/>
        <v>0.57979630071304622</v>
      </c>
      <c r="H110" s="29" t="s">
        <v>57</v>
      </c>
      <c r="I110" s="70">
        <f>SUM(I31:I32)</f>
        <v>482877040</v>
      </c>
    </row>
    <row r="111" spans="1:15" ht="30">
      <c r="A111" s="40" t="s">
        <v>80</v>
      </c>
      <c r="B111" s="40" t="s">
        <v>25</v>
      </c>
      <c r="C111" s="70">
        <f>SUM(C34:C35)</f>
        <v>432728270</v>
      </c>
      <c r="D111" s="70">
        <f>SUM(D34:D35)</f>
        <v>449228270</v>
      </c>
      <c r="E111" s="69">
        <f t="shared" si="14"/>
        <v>1</v>
      </c>
      <c r="F111" s="70">
        <f>SUM(F34:F35)</f>
        <v>369526104</v>
      </c>
      <c r="G111" s="95">
        <f t="shared" si="15"/>
        <v>0.82257980781129381</v>
      </c>
      <c r="H111" s="29" t="s">
        <v>57</v>
      </c>
      <c r="I111" s="70">
        <f>SUM(I34:I35)</f>
        <v>449228270</v>
      </c>
    </row>
    <row r="112" spans="1:15" ht="30">
      <c r="A112" s="37" t="s">
        <v>33</v>
      </c>
      <c r="B112" s="38" t="s">
        <v>30</v>
      </c>
      <c r="C112" s="72"/>
      <c r="D112" s="72"/>
      <c r="E112" s="69"/>
      <c r="F112" s="68"/>
      <c r="G112" s="95"/>
      <c r="H112" s="24" t="s">
        <v>27</v>
      </c>
      <c r="I112" s="46"/>
    </row>
    <row r="113" spans="1:9" ht="30">
      <c r="A113" s="40" t="s">
        <v>82</v>
      </c>
      <c r="B113" s="40" t="s">
        <v>83</v>
      </c>
      <c r="C113" s="70">
        <f>SUM(C38)</f>
        <v>649550800</v>
      </c>
      <c r="D113" s="70">
        <f>SUM(D38)</f>
        <v>724550800</v>
      </c>
      <c r="E113" s="69">
        <f t="shared" si="14"/>
        <v>0.99</v>
      </c>
      <c r="F113" s="70">
        <f>SUM(F38)</f>
        <v>711995865</v>
      </c>
      <c r="G113" s="95">
        <f t="shared" si="15"/>
        <v>0.98267211215555905</v>
      </c>
      <c r="H113" s="29" t="s">
        <v>57</v>
      </c>
      <c r="I113" s="70">
        <f>SUM(I38)</f>
        <v>717305292</v>
      </c>
    </row>
    <row r="114" spans="1:9">
      <c r="A114" s="74"/>
      <c r="B114" s="74"/>
      <c r="C114" s="75"/>
      <c r="D114" s="75"/>
      <c r="E114" s="76"/>
      <c r="F114" s="90"/>
      <c r="G114" s="102"/>
      <c r="H114" s="60"/>
      <c r="I114" s="46"/>
    </row>
    <row r="115" spans="1:9">
      <c r="A115" s="91" t="s">
        <v>96</v>
      </c>
      <c r="B115" s="20" t="s">
        <v>97</v>
      </c>
      <c r="C115" s="50">
        <f>SUM(C116:C119)</f>
        <v>3505442850</v>
      </c>
      <c r="D115" s="50">
        <f>SUM(D116:D119)</f>
        <v>4521982650</v>
      </c>
      <c r="E115" s="51">
        <f>I115/D115*100%</f>
        <v>1</v>
      </c>
      <c r="F115" s="50">
        <f>SUM(F116:F119)</f>
        <v>4516941950</v>
      </c>
      <c r="G115" s="94">
        <f>F115/D115*100%</f>
        <v>0.99888528984072944</v>
      </c>
      <c r="H115" s="21" t="s">
        <v>0</v>
      </c>
      <c r="I115" s="50">
        <f>SUM(I116:I119)</f>
        <v>4521982650</v>
      </c>
    </row>
    <row r="116" spans="1:9" ht="30">
      <c r="A116" s="37" t="s">
        <v>33</v>
      </c>
      <c r="B116" s="38" t="s">
        <v>30</v>
      </c>
      <c r="C116" s="39"/>
      <c r="D116" s="39"/>
      <c r="E116" s="54"/>
      <c r="F116" s="80"/>
      <c r="G116" s="96"/>
      <c r="H116" s="24" t="s">
        <v>27</v>
      </c>
      <c r="I116" s="46"/>
    </row>
    <row r="117" spans="1:9" ht="30">
      <c r="A117" s="40" t="s">
        <v>82</v>
      </c>
      <c r="B117" s="40" t="s">
        <v>83</v>
      </c>
      <c r="C117" s="41">
        <f>SUM(C44)</f>
        <v>58460200</v>
      </c>
      <c r="D117" s="41">
        <f>SUM(D44)</f>
        <v>100000000</v>
      </c>
      <c r="E117" s="69">
        <f t="shared" ref="E117:E119" si="16">I117/D117*100%</f>
        <v>1</v>
      </c>
      <c r="F117" s="41">
        <f>SUM(F44)</f>
        <v>99999800</v>
      </c>
      <c r="G117" s="95">
        <f t="shared" ref="G117:G119" si="17">F117/D117*100%</f>
        <v>0.99999800000000005</v>
      </c>
      <c r="H117" s="29" t="s">
        <v>57</v>
      </c>
      <c r="I117" s="41">
        <f>SUM(I44)</f>
        <v>100000000</v>
      </c>
    </row>
    <row r="118" spans="1:9" ht="30">
      <c r="A118" s="37" t="s">
        <v>34</v>
      </c>
      <c r="B118" s="38" t="s">
        <v>31</v>
      </c>
      <c r="C118" s="72"/>
      <c r="D118" s="72"/>
      <c r="E118" s="69"/>
      <c r="F118" s="80"/>
      <c r="G118" s="95"/>
      <c r="H118" s="24" t="s">
        <v>27</v>
      </c>
      <c r="I118" s="46"/>
    </row>
    <row r="119" spans="1:9">
      <c r="A119" s="40" t="s">
        <v>86</v>
      </c>
      <c r="B119" s="40" t="s">
        <v>87</v>
      </c>
      <c r="C119" s="70">
        <f>SUM(C47:C48)</f>
        <v>3446982650</v>
      </c>
      <c r="D119" s="70">
        <f>SUM(D47:D48)</f>
        <v>4421982650</v>
      </c>
      <c r="E119" s="69">
        <f t="shared" si="16"/>
        <v>1</v>
      </c>
      <c r="F119" s="70">
        <f>SUM(F47:F48)</f>
        <v>4416942150</v>
      </c>
      <c r="G119" s="95">
        <f t="shared" si="17"/>
        <v>0.99886012669000412</v>
      </c>
      <c r="H119" s="29" t="s">
        <v>57</v>
      </c>
      <c r="I119" s="70">
        <f>SUM(I47:I48)</f>
        <v>4421982650</v>
      </c>
    </row>
    <row r="120" spans="1:9">
      <c r="A120" s="20"/>
      <c r="B120" s="20"/>
      <c r="C120" s="50"/>
      <c r="D120" s="50"/>
      <c r="E120" s="51"/>
      <c r="F120" s="79"/>
      <c r="G120" s="94"/>
      <c r="H120" s="21"/>
      <c r="I120" s="46"/>
    </row>
    <row r="121" spans="1:9">
      <c r="A121" s="91" t="s">
        <v>98</v>
      </c>
      <c r="B121" s="20" t="s">
        <v>4</v>
      </c>
      <c r="C121" s="50">
        <f>SUM(C122:C125)</f>
        <v>10059903550</v>
      </c>
      <c r="D121" s="50">
        <f>SUM(D122:D125)</f>
        <v>12939100000</v>
      </c>
      <c r="E121" s="51">
        <f>I121/D121*100%</f>
        <v>0.99751932128200571</v>
      </c>
      <c r="F121" s="50">
        <f>SUM(F122:F125)</f>
        <v>12806560680</v>
      </c>
      <c r="G121" s="94">
        <f>F121/D121*100%</f>
        <v>0.98975668168574327</v>
      </c>
      <c r="H121" s="21" t="s">
        <v>0</v>
      </c>
      <c r="I121" s="50">
        <f>SUM(I122:I125)</f>
        <v>12907002250</v>
      </c>
    </row>
    <row r="122" spans="1:9" ht="30">
      <c r="A122" s="37" t="s">
        <v>33</v>
      </c>
      <c r="B122" s="38" t="s">
        <v>30</v>
      </c>
      <c r="C122" s="39"/>
      <c r="D122" s="39"/>
      <c r="E122" s="54"/>
      <c r="F122" s="80"/>
      <c r="G122" s="96"/>
      <c r="H122" s="24" t="s">
        <v>27</v>
      </c>
      <c r="I122" s="46"/>
    </row>
    <row r="123" spans="1:9" ht="30">
      <c r="A123" s="40" t="s">
        <v>82</v>
      </c>
      <c r="B123" s="40" t="s">
        <v>83</v>
      </c>
      <c r="C123" s="41">
        <f>SUM(C53)</f>
        <v>70803550</v>
      </c>
      <c r="D123" s="41">
        <f>SUM(D53)</f>
        <v>100000000</v>
      </c>
      <c r="E123" s="69">
        <f t="shared" ref="E123:E125" si="18">I123/D123*100%</f>
        <v>1</v>
      </c>
      <c r="F123" s="41">
        <f>SUM(F53)</f>
        <v>99997000</v>
      </c>
      <c r="G123" s="95">
        <f t="shared" ref="G123:G125" si="19">F123/D123*100%</f>
        <v>0.99997000000000003</v>
      </c>
      <c r="H123" s="29" t="s">
        <v>57</v>
      </c>
      <c r="I123" s="41">
        <f>SUM(I53)</f>
        <v>100000000</v>
      </c>
    </row>
    <row r="124" spans="1:9" ht="30">
      <c r="A124" s="37" t="s">
        <v>34</v>
      </c>
      <c r="B124" s="38" t="s">
        <v>31</v>
      </c>
      <c r="C124" s="72"/>
      <c r="D124" s="72"/>
      <c r="E124" s="69"/>
      <c r="F124" s="80"/>
      <c r="G124" s="95"/>
      <c r="H124" s="24" t="s">
        <v>27</v>
      </c>
      <c r="I124" s="46"/>
    </row>
    <row r="125" spans="1:9">
      <c r="A125" s="40" t="s">
        <v>86</v>
      </c>
      <c r="B125" s="40" t="s">
        <v>87</v>
      </c>
      <c r="C125" s="70">
        <f>SUM(C56:C57)</f>
        <v>9989100000</v>
      </c>
      <c r="D125" s="70">
        <f>SUM(D56:D57)</f>
        <v>12839100000</v>
      </c>
      <c r="E125" s="69">
        <f t="shared" si="18"/>
        <v>0.99750000000000005</v>
      </c>
      <c r="F125" s="70">
        <f>SUM(F56:F57)</f>
        <v>12706563680</v>
      </c>
      <c r="G125" s="95">
        <f t="shared" si="19"/>
        <v>0.9896771331323847</v>
      </c>
      <c r="H125" s="29" t="s">
        <v>57</v>
      </c>
      <c r="I125" s="70">
        <f>SUM(I56:I57)</f>
        <v>12807002250</v>
      </c>
    </row>
    <row r="126" spans="1:9">
      <c r="A126" s="20"/>
      <c r="B126" s="20"/>
      <c r="C126" s="50"/>
      <c r="D126" s="50"/>
      <c r="E126" s="51"/>
      <c r="F126" s="79"/>
      <c r="G126" s="94"/>
      <c r="H126" s="21"/>
      <c r="I126" s="46"/>
    </row>
    <row r="127" spans="1:9">
      <c r="A127" s="91" t="s">
        <v>99</v>
      </c>
      <c r="B127" s="20" t="s">
        <v>5</v>
      </c>
      <c r="C127" s="50">
        <f>SUM(C128:C131)</f>
        <v>2758909880</v>
      </c>
      <c r="D127" s="50">
        <f>SUM(D128:D131)</f>
        <v>3505750000</v>
      </c>
      <c r="E127" s="51">
        <f>I127/D127*100%</f>
        <v>1</v>
      </c>
      <c r="F127" s="50">
        <f>SUM(F128:F131)</f>
        <v>3505581367</v>
      </c>
      <c r="G127" s="94">
        <f>F127/D127*100%</f>
        <v>0.99995189816729657</v>
      </c>
      <c r="H127" s="21" t="s">
        <v>0</v>
      </c>
      <c r="I127" s="50">
        <f>SUM(I128:I131)</f>
        <v>3505750000</v>
      </c>
    </row>
    <row r="128" spans="1:9" ht="30">
      <c r="A128" s="37" t="s">
        <v>33</v>
      </c>
      <c r="B128" s="38" t="s">
        <v>30</v>
      </c>
      <c r="C128" s="39"/>
      <c r="D128" s="39"/>
      <c r="E128" s="77"/>
      <c r="F128" s="80"/>
      <c r="G128" s="96"/>
      <c r="H128" s="24" t="s">
        <v>27</v>
      </c>
      <c r="I128" s="46"/>
    </row>
    <row r="129" spans="1:9" ht="30">
      <c r="A129" s="40" t="s">
        <v>82</v>
      </c>
      <c r="B129" s="40" t="s">
        <v>83</v>
      </c>
      <c r="C129" s="41">
        <f>SUM(C62)</f>
        <v>178159880</v>
      </c>
      <c r="D129" s="41">
        <f>SUM(D62)</f>
        <v>200000000</v>
      </c>
      <c r="E129" s="69">
        <f t="shared" ref="E129:E131" si="20">I129/D129*100%</f>
        <v>1</v>
      </c>
      <c r="F129" s="41">
        <f>SUM(F62)</f>
        <v>199976020</v>
      </c>
      <c r="G129" s="95">
        <f t="shared" ref="G129:G131" si="21">F129/D129*100%</f>
        <v>0.99988010000000005</v>
      </c>
      <c r="H129" s="29" t="s">
        <v>57</v>
      </c>
      <c r="I129" s="41">
        <f>SUM(I62)</f>
        <v>200000000</v>
      </c>
    </row>
    <row r="130" spans="1:9" ht="30">
      <c r="A130" s="37" t="s">
        <v>34</v>
      </c>
      <c r="B130" s="38" t="s">
        <v>31</v>
      </c>
      <c r="C130" s="72"/>
      <c r="D130" s="72"/>
      <c r="E130" s="69"/>
      <c r="F130" s="80"/>
      <c r="G130" s="95"/>
      <c r="H130" s="24" t="s">
        <v>27</v>
      </c>
      <c r="I130" s="46"/>
    </row>
    <row r="131" spans="1:9">
      <c r="A131" s="40" t="s">
        <v>86</v>
      </c>
      <c r="B131" s="40" t="s">
        <v>87</v>
      </c>
      <c r="C131" s="70">
        <f>SUM(C65:C66)</f>
        <v>2580750000</v>
      </c>
      <c r="D131" s="70">
        <f>SUM(D65:D66)</f>
        <v>3305750000</v>
      </c>
      <c r="E131" s="69">
        <f t="shared" si="20"/>
        <v>1</v>
      </c>
      <c r="F131" s="70">
        <f>SUM(F65:F66)</f>
        <v>3305605347</v>
      </c>
      <c r="G131" s="95">
        <f t="shared" si="21"/>
        <v>0.99995624200257127</v>
      </c>
      <c r="H131" s="29" t="s">
        <v>57</v>
      </c>
      <c r="I131" s="70">
        <f>SUM(I65:I66)</f>
        <v>3305750000</v>
      </c>
    </row>
    <row r="132" spans="1:9">
      <c r="A132" s="20"/>
      <c r="B132" s="20"/>
      <c r="C132" s="50"/>
      <c r="D132" s="50"/>
      <c r="E132" s="51"/>
      <c r="F132" s="79"/>
      <c r="G132" s="94"/>
      <c r="H132" s="21"/>
      <c r="I132" s="46"/>
    </row>
    <row r="133" spans="1:9">
      <c r="A133" s="91" t="s">
        <v>100</v>
      </c>
      <c r="B133" s="20" t="s">
        <v>101</v>
      </c>
      <c r="C133" s="50">
        <f>SUM(C134:C137)</f>
        <v>2121414075</v>
      </c>
      <c r="D133" s="50">
        <f>SUM(D134:D137)</f>
        <v>2729060000</v>
      </c>
      <c r="E133" s="51">
        <f>I133/D133*100%</f>
        <v>1</v>
      </c>
      <c r="F133" s="50">
        <f>SUM(F134:F137)</f>
        <v>2725131875</v>
      </c>
      <c r="G133" s="94">
        <f>F133/D133*100%</f>
        <v>0.99856063076663759</v>
      </c>
      <c r="H133" s="21" t="s">
        <v>0</v>
      </c>
      <c r="I133" s="50">
        <f>SUM(I134:I137)</f>
        <v>2729060000</v>
      </c>
    </row>
    <row r="134" spans="1:9" ht="30">
      <c r="A134" s="37" t="s">
        <v>33</v>
      </c>
      <c r="B134" s="38" t="s">
        <v>30</v>
      </c>
      <c r="C134" s="39"/>
      <c r="D134" s="39"/>
      <c r="E134" s="77"/>
      <c r="F134" s="80"/>
      <c r="G134" s="96"/>
      <c r="H134" s="24" t="s">
        <v>27</v>
      </c>
      <c r="I134" s="46"/>
    </row>
    <row r="135" spans="1:9" ht="30">
      <c r="A135" s="40" t="s">
        <v>82</v>
      </c>
      <c r="B135" s="40" t="s">
        <v>83</v>
      </c>
      <c r="C135" s="41">
        <f>SUM(C71)</f>
        <v>67354075</v>
      </c>
      <c r="D135" s="41">
        <f>SUM(D71)</f>
        <v>100000000</v>
      </c>
      <c r="E135" s="69">
        <f t="shared" ref="E135:E137" si="22">I135/D135*100%</f>
        <v>1</v>
      </c>
      <c r="F135" s="41">
        <f>SUM(F71)</f>
        <v>99999975</v>
      </c>
      <c r="G135" s="95">
        <f t="shared" ref="G135:G137" si="23">F135/D135*100%</f>
        <v>0.99999974999999997</v>
      </c>
      <c r="H135" s="29" t="s">
        <v>57</v>
      </c>
      <c r="I135" s="41">
        <f>SUM(I71)</f>
        <v>100000000</v>
      </c>
    </row>
    <row r="136" spans="1:9" ht="30">
      <c r="A136" s="37" t="s">
        <v>34</v>
      </c>
      <c r="B136" s="38" t="s">
        <v>31</v>
      </c>
      <c r="C136" s="72"/>
      <c r="D136" s="72"/>
      <c r="E136" s="69"/>
      <c r="F136" s="80"/>
      <c r="G136" s="95"/>
      <c r="H136" s="24" t="s">
        <v>27</v>
      </c>
      <c r="I136" s="46"/>
    </row>
    <row r="137" spans="1:9">
      <c r="A137" s="40" t="s">
        <v>86</v>
      </c>
      <c r="B137" s="40" t="s">
        <v>87</v>
      </c>
      <c r="C137" s="70">
        <f>SUM(C74:C75)</f>
        <v>2054060000</v>
      </c>
      <c r="D137" s="70">
        <f>SUM(D74:D75)</f>
        <v>2629060000</v>
      </c>
      <c r="E137" s="69">
        <f t="shared" si="22"/>
        <v>1</v>
      </c>
      <c r="F137" s="70">
        <f>SUM(F74:F75)</f>
        <v>2625131900</v>
      </c>
      <c r="G137" s="95">
        <f t="shared" si="23"/>
        <v>0.99850589183966898</v>
      </c>
      <c r="H137" s="29" t="s">
        <v>57</v>
      </c>
      <c r="I137" s="70">
        <f>SUM(I74:I75)</f>
        <v>2629060000</v>
      </c>
    </row>
    <row r="138" spans="1:9">
      <c r="A138" s="20"/>
      <c r="B138" s="20"/>
      <c r="C138" s="50"/>
      <c r="D138" s="50"/>
      <c r="E138" s="51"/>
      <c r="F138" s="79"/>
      <c r="G138" s="94"/>
      <c r="H138" s="21"/>
      <c r="I138" s="46"/>
    </row>
    <row r="139" spans="1:9">
      <c r="A139" s="91" t="s">
        <v>102</v>
      </c>
      <c r="B139" s="20" t="s">
        <v>6</v>
      </c>
      <c r="C139" s="50">
        <f>SUM(C140:C143)</f>
        <v>3872885800</v>
      </c>
      <c r="D139" s="50">
        <f>SUM(D140:D143)</f>
        <v>9856460000</v>
      </c>
      <c r="E139" s="51">
        <f>I139/D139*100%</f>
        <v>1</v>
      </c>
      <c r="F139" s="79">
        <f>SUM(F140:F143)</f>
        <v>9856453700</v>
      </c>
      <c r="G139" s="94">
        <f>F139/D139*100%</f>
        <v>0.99999936082528618</v>
      </c>
      <c r="H139" s="21" t="s">
        <v>0</v>
      </c>
      <c r="I139" s="46">
        <f>SUM(I140:I143)</f>
        <v>9856460000</v>
      </c>
    </row>
    <row r="140" spans="1:9" ht="30">
      <c r="A140" s="37" t="s">
        <v>33</v>
      </c>
      <c r="B140" s="38" t="s">
        <v>30</v>
      </c>
      <c r="C140" s="39"/>
      <c r="D140" s="39"/>
      <c r="E140" s="54"/>
      <c r="F140" s="68"/>
      <c r="G140" s="96"/>
      <c r="H140" s="24" t="s">
        <v>27</v>
      </c>
      <c r="I140" s="46"/>
    </row>
    <row r="141" spans="1:9" ht="30">
      <c r="A141" s="40" t="s">
        <v>82</v>
      </c>
      <c r="B141" s="40" t="s">
        <v>83</v>
      </c>
      <c r="C141" s="41">
        <f>SUM(C80)</f>
        <v>69655800</v>
      </c>
      <c r="D141" s="41">
        <f>SUM(D80)</f>
        <v>100000000</v>
      </c>
      <c r="E141" s="69">
        <f t="shared" ref="E141:E143" si="24">I141/D141*100%</f>
        <v>1</v>
      </c>
      <c r="F141" s="41">
        <f>SUM(F80)</f>
        <v>99993700</v>
      </c>
      <c r="G141" s="95">
        <f t="shared" ref="G141:G143" si="25">F141/D141*100%</f>
        <v>0.99993699999999996</v>
      </c>
      <c r="H141" s="29" t="s">
        <v>57</v>
      </c>
      <c r="I141" s="41">
        <f>SUM(I80)</f>
        <v>100000000</v>
      </c>
    </row>
    <row r="142" spans="1:9" ht="30">
      <c r="A142" s="37" t="s">
        <v>34</v>
      </c>
      <c r="B142" s="38" t="s">
        <v>31</v>
      </c>
      <c r="C142" s="72"/>
      <c r="D142" s="72"/>
      <c r="E142" s="69"/>
      <c r="F142" s="68"/>
      <c r="G142" s="95"/>
      <c r="H142" s="24" t="s">
        <v>27</v>
      </c>
      <c r="I142" s="46"/>
    </row>
    <row r="143" spans="1:9">
      <c r="A143" s="40" t="s">
        <v>86</v>
      </c>
      <c r="B143" s="40" t="s">
        <v>87</v>
      </c>
      <c r="C143" s="70">
        <f>SUM(C82:C84)</f>
        <v>3803230000</v>
      </c>
      <c r="D143" s="70">
        <f>SUM(D82:D84)</f>
        <v>9756460000</v>
      </c>
      <c r="E143" s="69">
        <f t="shared" si="24"/>
        <v>1</v>
      </c>
      <c r="F143" s="70">
        <f>SUM(F82:F84)</f>
        <v>9756460000</v>
      </c>
      <c r="G143" s="95">
        <f t="shared" si="25"/>
        <v>1</v>
      </c>
      <c r="H143" s="29" t="s">
        <v>57</v>
      </c>
      <c r="I143" s="70">
        <f>SUM(I82:I84)</f>
        <v>9756460000</v>
      </c>
    </row>
    <row r="144" spans="1:9">
      <c r="A144" s="44"/>
      <c r="B144" s="7"/>
      <c r="C144" s="8"/>
      <c r="D144" s="8"/>
      <c r="E144" s="44"/>
      <c r="F144" s="6"/>
      <c r="G144" s="98"/>
      <c r="H144" s="44"/>
      <c r="I144" s="6"/>
    </row>
    <row r="145" spans="1:15">
      <c r="A145" s="44"/>
      <c r="B145" s="7"/>
      <c r="C145" s="8"/>
      <c r="D145" s="8"/>
      <c r="E145" s="44"/>
      <c r="F145" s="6"/>
      <c r="G145" s="98"/>
      <c r="H145" s="44"/>
      <c r="I145" s="6"/>
    </row>
    <row r="146" spans="1:15">
      <c r="A146" s="44"/>
      <c r="B146" s="7"/>
      <c r="C146" s="8"/>
      <c r="D146" s="8"/>
      <c r="E146" s="44"/>
      <c r="F146" s="6"/>
      <c r="G146" s="98"/>
      <c r="H146" s="44"/>
      <c r="I146" s="6"/>
    </row>
    <row r="147" spans="1:15">
      <c r="A147" s="44"/>
      <c r="B147" s="7"/>
      <c r="C147" s="8"/>
      <c r="D147" s="8"/>
      <c r="E147" s="44"/>
      <c r="F147" s="6"/>
      <c r="G147" s="98"/>
      <c r="H147" s="44"/>
      <c r="I147" s="6"/>
    </row>
    <row r="148" spans="1:15" ht="23.25">
      <c r="A148" s="137" t="s">
        <v>48</v>
      </c>
      <c r="B148" s="137"/>
      <c r="C148" s="137"/>
      <c r="D148" s="137"/>
      <c r="E148" s="137"/>
      <c r="F148" s="137"/>
      <c r="G148" s="137"/>
      <c r="H148" s="137"/>
      <c r="I148" s="6"/>
    </row>
    <row r="149" spans="1:15">
      <c r="A149" s="10"/>
      <c r="B149" s="11"/>
      <c r="C149" s="12"/>
      <c r="D149" s="12"/>
      <c r="E149" s="12"/>
      <c r="F149" s="10"/>
      <c r="G149" s="99"/>
      <c r="H149" s="12"/>
      <c r="I149" s="6"/>
    </row>
    <row r="150" spans="1:15">
      <c r="A150" s="13" t="s">
        <v>43</v>
      </c>
      <c r="B150" s="5" t="str">
        <f>B4</f>
        <v>: 31 Desember</v>
      </c>
      <c r="C150" s="12"/>
      <c r="D150" s="12"/>
      <c r="E150" s="12"/>
      <c r="F150" s="10"/>
      <c r="G150" s="99"/>
      <c r="H150" s="12"/>
      <c r="I150" s="6"/>
    </row>
    <row r="151" spans="1:15">
      <c r="A151" s="3" t="s">
        <v>44</v>
      </c>
      <c r="B151" s="138" t="s">
        <v>92</v>
      </c>
      <c r="C151" s="138"/>
      <c r="D151" s="138"/>
      <c r="E151" s="138"/>
      <c r="F151" s="138"/>
      <c r="G151" s="138"/>
      <c r="H151" s="138"/>
      <c r="I151" s="6"/>
    </row>
    <row r="152" spans="1:15">
      <c r="A152" s="139" t="s">
        <v>26</v>
      </c>
      <c r="B152" s="139" t="s">
        <v>27</v>
      </c>
      <c r="C152" s="142" t="s">
        <v>46</v>
      </c>
      <c r="D152" s="142"/>
      <c r="E152" s="143" t="s">
        <v>37</v>
      </c>
      <c r="F152" s="144"/>
      <c r="G152" s="145"/>
      <c r="H152" s="139" t="s">
        <v>2</v>
      </c>
      <c r="I152" s="6"/>
    </row>
    <row r="153" spans="1:15">
      <c r="A153" s="140"/>
      <c r="B153" s="140"/>
      <c r="C153" s="142"/>
      <c r="D153" s="142"/>
      <c r="E153" s="136" t="s">
        <v>38</v>
      </c>
      <c r="F153" s="143" t="s">
        <v>39</v>
      </c>
      <c r="G153" s="145"/>
      <c r="H153" s="140"/>
      <c r="I153" s="6"/>
    </row>
    <row r="154" spans="1:15">
      <c r="A154" s="141"/>
      <c r="B154" s="141"/>
      <c r="C154" s="136" t="s">
        <v>53</v>
      </c>
      <c r="D154" s="92" t="s">
        <v>54</v>
      </c>
      <c r="E154" s="1" t="s">
        <v>40</v>
      </c>
      <c r="F154" s="1" t="s">
        <v>41</v>
      </c>
      <c r="G154" s="100" t="s">
        <v>40</v>
      </c>
      <c r="H154" s="141"/>
      <c r="I154" s="6"/>
    </row>
    <row r="155" spans="1:15">
      <c r="A155" s="14" t="s">
        <v>93</v>
      </c>
      <c r="B155" s="36" t="s">
        <v>3</v>
      </c>
      <c r="C155" s="17">
        <f>C157+C161+C165+C169+C173+C177</f>
        <v>32438551243</v>
      </c>
      <c r="D155" s="17">
        <f>D157+D161+D165+D169+D173+D177</f>
        <v>45887711890</v>
      </c>
      <c r="E155" s="45">
        <f>I155/D155*100%</f>
        <v>0.99906662990513295</v>
      </c>
      <c r="F155" s="67">
        <f>F157+F161+F165+F169+F173+F177</f>
        <v>45290705201</v>
      </c>
      <c r="G155" s="93">
        <f>F155/D155*100%</f>
        <v>0.98698983530860906</v>
      </c>
      <c r="H155" s="18" t="s">
        <v>1</v>
      </c>
      <c r="I155" s="46">
        <f>I157+I161+I165+I169+I173+I177</f>
        <v>45844881672</v>
      </c>
      <c r="M155" s="49">
        <f>D155-D101</f>
        <v>0</v>
      </c>
      <c r="N155" s="49">
        <f t="shared" ref="N155:O155" si="26">E155-E101</f>
        <v>0</v>
      </c>
      <c r="O155" s="49">
        <f t="shared" si="26"/>
        <v>0</v>
      </c>
    </row>
    <row r="156" spans="1:15" ht="16.5">
      <c r="A156" s="14"/>
      <c r="B156" s="36"/>
      <c r="C156" s="17"/>
      <c r="D156" s="17"/>
      <c r="E156" s="45"/>
      <c r="F156" s="48"/>
      <c r="G156" s="93"/>
      <c r="H156" s="18"/>
      <c r="I156" s="46"/>
    </row>
    <row r="157" spans="1:15">
      <c r="A157" s="19" t="s">
        <v>94</v>
      </c>
      <c r="B157" s="20" t="s">
        <v>3</v>
      </c>
      <c r="C157" s="50">
        <f>SUM(C158:C159)</f>
        <v>10119995088</v>
      </c>
      <c r="D157" s="50">
        <f>SUM(D158:D159)</f>
        <v>12335359240</v>
      </c>
      <c r="E157" s="51">
        <f>I157/D157*100%</f>
        <v>0.99912994280983747</v>
      </c>
      <c r="F157" s="50">
        <f>SUM(F158:F159)</f>
        <v>11880035629</v>
      </c>
      <c r="G157" s="94">
        <f>F157/D157*100%</f>
        <v>0.96308793265432291</v>
      </c>
      <c r="H157" s="21" t="s">
        <v>0</v>
      </c>
      <c r="I157" s="50">
        <f>SUM(I158:I159)</f>
        <v>12324626772</v>
      </c>
    </row>
    <row r="158" spans="1:15" ht="30">
      <c r="A158" s="42" t="s">
        <v>32</v>
      </c>
      <c r="B158" s="40" t="s">
        <v>19</v>
      </c>
      <c r="C158" s="41">
        <f>SUM(C105:C111)</f>
        <v>9470444288</v>
      </c>
      <c r="D158" s="41">
        <f>SUM(D105:D111)</f>
        <v>11610808440</v>
      </c>
      <c r="E158" s="69">
        <f>I158/D158*100%</f>
        <v>0.99969967982694574</v>
      </c>
      <c r="F158" s="41">
        <f>SUM(F105:F111)</f>
        <v>11168039764</v>
      </c>
      <c r="G158" s="95">
        <f>F158/D158*100%</f>
        <v>0.96186581853554376</v>
      </c>
      <c r="H158" s="29" t="s">
        <v>27</v>
      </c>
      <c r="I158" s="41">
        <f>SUM(I105:I111)</f>
        <v>11607321480</v>
      </c>
    </row>
    <row r="159" spans="1:15" ht="30">
      <c r="A159" s="42" t="s">
        <v>33</v>
      </c>
      <c r="B159" s="40" t="s">
        <v>30</v>
      </c>
      <c r="C159" s="70">
        <f>SUM(C113)</f>
        <v>649550800</v>
      </c>
      <c r="D159" s="70">
        <f>SUM(D113)</f>
        <v>724550800</v>
      </c>
      <c r="E159" s="69">
        <f t="shared" ref="E159" si="27">I159/D159*100%</f>
        <v>0.99</v>
      </c>
      <c r="F159" s="70">
        <f>SUM(F113)</f>
        <v>711995865</v>
      </c>
      <c r="G159" s="95">
        <f t="shared" ref="G159" si="28">F159/D159*100%</f>
        <v>0.98267211215555905</v>
      </c>
      <c r="H159" s="29" t="s">
        <v>27</v>
      </c>
      <c r="I159" s="70">
        <f>SUM(I113)</f>
        <v>717305292</v>
      </c>
    </row>
    <row r="160" spans="1:15">
      <c r="A160" s="74"/>
      <c r="B160" s="74"/>
      <c r="C160" s="75"/>
      <c r="D160" s="75"/>
      <c r="E160" s="76"/>
      <c r="F160" s="90"/>
      <c r="G160" s="102"/>
      <c r="H160" s="60"/>
      <c r="I160" s="46"/>
    </row>
    <row r="161" spans="1:9">
      <c r="A161" s="91" t="s">
        <v>96</v>
      </c>
      <c r="B161" s="20" t="s">
        <v>97</v>
      </c>
      <c r="C161" s="50">
        <f>SUM(C162:C163)</f>
        <v>3505442850</v>
      </c>
      <c r="D161" s="50">
        <f>SUM(D162:D163)</f>
        <v>4521982650</v>
      </c>
      <c r="E161" s="51">
        <f>I161/D161*100%</f>
        <v>1</v>
      </c>
      <c r="F161" s="79">
        <f>SUM(F162:F163)</f>
        <v>4516941950</v>
      </c>
      <c r="G161" s="94">
        <f>F161/D161*100%</f>
        <v>0.99888528984072944</v>
      </c>
      <c r="H161" s="21" t="s">
        <v>0</v>
      </c>
      <c r="I161" s="46">
        <f>SUM(I162:I163)</f>
        <v>4521982650</v>
      </c>
    </row>
    <row r="162" spans="1:9" ht="30">
      <c r="A162" s="42" t="s">
        <v>33</v>
      </c>
      <c r="B162" s="40" t="s">
        <v>30</v>
      </c>
      <c r="C162" s="41">
        <f>SUM(C117)</f>
        <v>58460200</v>
      </c>
      <c r="D162" s="41">
        <f>SUM(D117)</f>
        <v>100000000</v>
      </c>
      <c r="E162" s="69">
        <f>I162/D162*100%</f>
        <v>1</v>
      </c>
      <c r="F162" s="41">
        <f>SUM(F117)</f>
        <v>99999800</v>
      </c>
      <c r="G162" s="95">
        <f>F162/D162*100%</f>
        <v>0.99999800000000005</v>
      </c>
      <c r="H162" s="29" t="s">
        <v>27</v>
      </c>
      <c r="I162" s="41">
        <f>SUM(I117)</f>
        <v>100000000</v>
      </c>
    </row>
    <row r="163" spans="1:9" ht="30">
      <c r="A163" s="42" t="s">
        <v>34</v>
      </c>
      <c r="B163" s="40" t="s">
        <v>31</v>
      </c>
      <c r="C163" s="70">
        <f>SUM(C119:C119)</f>
        <v>3446982650</v>
      </c>
      <c r="D163" s="70">
        <f>SUM(D119:D119)</f>
        <v>4421982650</v>
      </c>
      <c r="E163" s="69">
        <f t="shared" ref="E163" si="29">I163/D163*100%</f>
        <v>1</v>
      </c>
      <c r="F163" s="70">
        <f>SUM(F119:F119)</f>
        <v>4416942150</v>
      </c>
      <c r="G163" s="95">
        <f t="shared" ref="G163" si="30">F163/D163*100%</f>
        <v>0.99886012669000412</v>
      </c>
      <c r="H163" s="29" t="s">
        <v>27</v>
      </c>
      <c r="I163" s="70">
        <f>SUM(I119:I119)</f>
        <v>4421982650</v>
      </c>
    </row>
    <row r="164" spans="1:9">
      <c r="A164" s="20"/>
      <c r="B164" s="20"/>
      <c r="C164" s="50"/>
      <c r="D164" s="50"/>
      <c r="E164" s="51"/>
      <c r="F164" s="50"/>
      <c r="G164" s="94"/>
      <c r="H164" s="21"/>
      <c r="I164" s="50"/>
    </row>
    <row r="165" spans="1:9">
      <c r="A165" s="91" t="s">
        <v>98</v>
      </c>
      <c r="B165" s="20" t="s">
        <v>4</v>
      </c>
      <c r="C165" s="50">
        <f>SUM(C166:C167)</f>
        <v>10059903550</v>
      </c>
      <c r="D165" s="50">
        <f>SUM(D166:D167)</f>
        <v>12939100000</v>
      </c>
      <c r="E165" s="51">
        <f>I165/D165*100%</f>
        <v>0.99751932128200571</v>
      </c>
      <c r="F165" s="79">
        <f>SUM(F166:F167)</f>
        <v>12806560680</v>
      </c>
      <c r="G165" s="94">
        <f>F165/D165*100%</f>
        <v>0.98975668168574327</v>
      </c>
      <c r="H165" s="21" t="s">
        <v>0</v>
      </c>
      <c r="I165" s="46">
        <f>SUM(I166:I167)</f>
        <v>12907002250</v>
      </c>
    </row>
    <row r="166" spans="1:9" ht="30">
      <c r="A166" s="42" t="s">
        <v>33</v>
      </c>
      <c r="B166" s="40" t="s">
        <v>30</v>
      </c>
      <c r="C166" s="41">
        <f>SUM(C123)</f>
        <v>70803550</v>
      </c>
      <c r="D166" s="41">
        <f>SUM(D123)</f>
        <v>100000000</v>
      </c>
      <c r="E166" s="69">
        <f>I166/D166*100%</f>
        <v>1</v>
      </c>
      <c r="F166" s="41">
        <f>SUM(F123)</f>
        <v>99997000</v>
      </c>
      <c r="G166" s="95">
        <f>F166/D166*100%</f>
        <v>0.99997000000000003</v>
      </c>
      <c r="H166" s="29" t="s">
        <v>27</v>
      </c>
      <c r="I166" s="41">
        <f>SUM(I123)</f>
        <v>100000000</v>
      </c>
    </row>
    <row r="167" spans="1:9" ht="30">
      <c r="A167" s="42" t="s">
        <v>34</v>
      </c>
      <c r="B167" s="40" t="s">
        <v>31</v>
      </c>
      <c r="C167" s="70">
        <f>SUM(C125:C125)</f>
        <v>9989100000</v>
      </c>
      <c r="D167" s="70">
        <f>SUM(D125:D125)</f>
        <v>12839100000</v>
      </c>
      <c r="E167" s="69">
        <f t="shared" ref="E167" si="31">I167/D167*100%</f>
        <v>0.99750000000000005</v>
      </c>
      <c r="F167" s="70">
        <f>SUM(F125:F125)</f>
        <v>12706563680</v>
      </c>
      <c r="G167" s="95">
        <f t="shared" ref="G167" si="32">F167/D167*100%</f>
        <v>0.9896771331323847</v>
      </c>
      <c r="H167" s="29" t="s">
        <v>27</v>
      </c>
      <c r="I167" s="70">
        <f>SUM(I125:I125)</f>
        <v>12807002250</v>
      </c>
    </row>
    <row r="168" spans="1:9">
      <c r="A168" s="20"/>
      <c r="B168" s="20"/>
      <c r="C168" s="50"/>
      <c r="D168" s="50"/>
      <c r="E168" s="51"/>
      <c r="F168" s="79"/>
      <c r="G168" s="94"/>
      <c r="H168" s="21"/>
      <c r="I168" s="46"/>
    </row>
    <row r="169" spans="1:9">
      <c r="A169" s="91" t="s">
        <v>99</v>
      </c>
      <c r="B169" s="20" t="s">
        <v>5</v>
      </c>
      <c r="C169" s="50">
        <f>SUM(C170:C171)</f>
        <v>2758909880</v>
      </c>
      <c r="D169" s="50">
        <f>SUM(D170:D171)</f>
        <v>3505750000</v>
      </c>
      <c r="E169" s="51">
        <f>I169/D169*100%</f>
        <v>1</v>
      </c>
      <c r="F169" s="79">
        <f>SUM(F170:F171)</f>
        <v>3505581367</v>
      </c>
      <c r="G169" s="94">
        <f>F169/D169*100%</f>
        <v>0.99995189816729657</v>
      </c>
      <c r="H169" s="21" t="s">
        <v>0</v>
      </c>
      <c r="I169" s="46">
        <f>SUM(I170:I171)</f>
        <v>3505750000</v>
      </c>
    </row>
    <row r="170" spans="1:9" ht="30">
      <c r="A170" s="42" t="s">
        <v>33</v>
      </c>
      <c r="B170" s="40" t="s">
        <v>30</v>
      </c>
      <c r="C170" s="41">
        <f>SUM(C129)</f>
        <v>178159880</v>
      </c>
      <c r="D170" s="41">
        <f>SUM(D129)</f>
        <v>200000000</v>
      </c>
      <c r="E170" s="69">
        <f>I170/D170*100%</f>
        <v>1</v>
      </c>
      <c r="F170" s="41">
        <f>SUM(F129)</f>
        <v>199976020</v>
      </c>
      <c r="G170" s="95">
        <f>F170/D170*100%</f>
        <v>0.99988010000000005</v>
      </c>
      <c r="H170" s="29" t="s">
        <v>27</v>
      </c>
      <c r="I170" s="41">
        <f>SUM(I129)</f>
        <v>200000000</v>
      </c>
    </row>
    <row r="171" spans="1:9" ht="30">
      <c r="A171" s="42" t="s">
        <v>34</v>
      </c>
      <c r="B171" s="40" t="s">
        <v>31</v>
      </c>
      <c r="C171" s="70">
        <f>SUM(C131:C131)</f>
        <v>2580750000</v>
      </c>
      <c r="D171" s="70">
        <f>SUM(D131:D131)</f>
        <v>3305750000</v>
      </c>
      <c r="E171" s="69">
        <f t="shared" ref="E171" si="33">I171/D171*100%</f>
        <v>1</v>
      </c>
      <c r="F171" s="70">
        <f>SUM(F131:F131)</f>
        <v>3305605347</v>
      </c>
      <c r="G171" s="95">
        <f t="shared" ref="G171" si="34">F171/D171*100%</f>
        <v>0.99995624200257127</v>
      </c>
      <c r="H171" s="29" t="s">
        <v>27</v>
      </c>
      <c r="I171" s="70">
        <f>SUM(I131:I131)</f>
        <v>3305750000</v>
      </c>
    </row>
    <row r="172" spans="1:9">
      <c r="A172" s="20"/>
      <c r="B172" s="20"/>
      <c r="C172" s="50"/>
      <c r="D172" s="50"/>
      <c r="E172" s="51"/>
      <c r="F172" s="79"/>
      <c r="G172" s="94"/>
      <c r="H172" s="21"/>
      <c r="I172" s="46"/>
    </row>
    <row r="173" spans="1:9">
      <c r="A173" s="91" t="s">
        <v>100</v>
      </c>
      <c r="B173" s="20" t="s">
        <v>101</v>
      </c>
      <c r="C173" s="50">
        <f>SUM(C174:C175)</f>
        <v>2121414075</v>
      </c>
      <c r="D173" s="50">
        <f>SUM(D174:D175)</f>
        <v>2729060000</v>
      </c>
      <c r="E173" s="51">
        <f>I173/D173*100%</f>
        <v>1</v>
      </c>
      <c r="F173" s="79">
        <f>SUM(F174:F175)</f>
        <v>2725131875</v>
      </c>
      <c r="G173" s="94">
        <f>F173/D173*100%</f>
        <v>0.99856063076663759</v>
      </c>
      <c r="H173" s="21" t="s">
        <v>0</v>
      </c>
      <c r="I173" s="46">
        <f>SUM(I174:I175)</f>
        <v>2729060000</v>
      </c>
    </row>
    <row r="174" spans="1:9" ht="30">
      <c r="A174" s="42" t="s">
        <v>33</v>
      </c>
      <c r="B174" s="40" t="s">
        <v>30</v>
      </c>
      <c r="C174" s="41">
        <f>SUM(C135)</f>
        <v>67354075</v>
      </c>
      <c r="D174" s="41">
        <f>SUM(D135)</f>
        <v>100000000</v>
      </c>
      <c r="E174" s="69">
        <f>I174/D174*100%</f>
        <v>1</v>
      </c>
      <c r="F174" s="41">
        <f>SUM(F135)</f>
        <v>99999975</v>
      </c>
      <c r="G174" s="95">
        <f>F174/D174*100%</f>
        <v>0.99999974999999997</v>
      </c>
      <c r="H174" s="29" t="s">
        <v>27</v>
      </c>
      <c r="I174" s="41">
        <f>SUM(I135)</f>
        <v>100000000</v>
      </c>
    </row>
    <row r="175" spans="1:9" ht="30">
      <c r="A175" s="42" t="s">
        <v>34</v>
      </c>
      <c r="B175" s="40" t="s">
        <v>31</v>
      </c>
      <c r="C175" s="70">
        <f>SUM(C137:C137)</f>
        <v>2054060000</v>
      </c>
      <c r="D175" s="70">
        <f>SUM(D137:D137)</f>
        <v>2629060000</v>
      </c>
      <c r="E175" s="69">
        <f t="shared" ref="E175" si="35">I175/D175*100%</f>
        <v>1</v>
      </c>
      <c r="F175" s="70">
        <f>SUM(F137:F137)</f>
        <v>2625131900</v>
      </c>
      <c r="G175" s="95">
        <f t="shared" ref="G175" si="36">F175/D175*100%</f>
        <v>0.99850589183966898</v>
      </c>
      <c r="H175" s="29" t="s">
        <v>27</v>
      </c>
      <c r="I175" s="70">
        <f>SUM(I137:I137)</f>
        <v>2629060000</v>
      </c>
    </row>
    <row r="176" spans="1:9">
      <c r="A176" s="20"/>
      <c r="B176" s="20"/>
      <c r="C176" s="50"/>
      <c r="D176" s="50"/>
      <c r="E176" s="51"/>
      <c r="F176" s="79"/>
      <c r="G176" s="94"/>
      <c r="H176" s="21"/>
      <c r="I176" s="46"/>
    </row>
    <row r="177" spans="1:9">
      <c r="A177" s="91" t="s">
        <v>102</v>
      </c>
      <c r="B177" s="20" t="s">
        <v>6</v>
      </c>
      <c r="C177" s="50">
        <f>SUM(C178:C179)</f>
        <v>3872885800</v>
      </c>
      <c r="D177" s="50">
        <f>SUM(D178:D179)</f>
        <v>9856460000</v>
      </c>
      <c r="E177" s="51">
        <f>I177/D177*100%</f>
        <v>1</v>
      </c>
      <c r="F177" s="79">
        <f>SUM(F178:F179)</f>
        <v>9856453700</v>
      </c>
      <c r="G177" s="94">
        <f>F177/D177*100%</f>
        <v>0.99999936082528618</v>
      </c>
      <c r="H177" s="21" t="s">
        <v>0</v>
      </c>
      <c r="I177" s="46">
        <f>SUM(I178:I179)</f>
        <v>9856460000</v>
      </c>
    </row>
    <row r="178" spans="1:9" ht="30">
      <c r="A178" s="42" t="s">
        <v>33</v>
      </c>
      <c r="B178" s="40" t="s">
        <v>30</v>
      </c>
      <c r="C178" s="41">
        <f>SUM(C141)</f>
        <v>69655800</v>
      </c>
      <c r="D178" s="41">
        <f>SUM(D141)</f>
        <v>100000000</v>
      </c>
      <c r="E178" s="69">
        <f>I178/D178*100%</f>
        <v>1</v>
      </c>
      <c r="F178" s="41">
        <f>SUM(F141)</f>
        <v>99993700</v>
      </c>
      <c r="G178" s="95">
        <f>F178/D178*100%</f>
        <v>0.99993699999999996</v>
      </c>
      <c r="H178" s="29" t="s">
        <v>27</v>
      </c>
      <c r="I178" s="41">
        <f>SUM(I141)</f>
        <v>100000000</v>
      </c>
    </row>
    <row r="179" spans="1:9" ht="30">
      <c r="A179" s="42" t="s">
        <v>34</v>
      </c>
      <c r="B179" s="40" t="s">
        <v>31</v>
      </c>
      <c r="C179" s="70">
        <f>SUM(C143:C143)</f>
        <v>3803230000</v>
      </c>
      <c r="D179" s="70">
        <f>SUM(D143:D143)</f>
        <v>9756460000</v>
      </c>
      <c r="E179" s="69">
        <f t="shared" ref="E179" si="37">I179/D179*100%</f>
        <v>1</v>
      </c>
      <c r="F179" s="70">
        <f>SUM(F143:F143)</f>
        <v>9756460000</v>
      </c>
      <c r="G179" s="95">
        <f t="shared" ref="G179" si="38">F179/D179*100%</f>
        <v>1</v>
      </c>
      <c r="H179" s="29" t="s">
        <v>27</v>
      </c>
      <c r="I179" s="70">
        <f>SUM(I143:I143)</f>
        <v>9756460000</v>
      </c>
    </row>
    <row r="185" spans="1:9" ht="23.25">
      <c r="A185" s="137" t="s">
        <v>48</v>
      </c>
      <c r="B185" s="137"/>
      <c r="C185" s="137"/>
      <c r="D185" s="137"/>
      <c r="E185" s="137"/>
      <c r="F185" s="137"/>
      <c r="G185" s="137"/>
      <c r="H185" s="137"/>
      <c r="I185" s="6"/>
    </row>
    <row r="186" spans="1:9">
      <c r="A186" s="10"/>
      <c r="B186" s="11"/>
      <c r="C186" s="12"/>
      <c r="D186" s="12"/>
      <c r="E186" s="12"/>
      <c r="F186" s="10"/>
      <c r="G186" s="99"/>
      <c r="H186" s="12"/>
      <c r="I186" s="6"/>
    </row>
    <row r="187" spans="1:9">
      <c r="A187" s="13" t="s">
        <v>43</v>
      </c>
      <c r="B187" s="5" t="str">
        <f>B4</f>
        <v>: 31 Desember</v>
      </c>
      <c r="C187" s="12"/>
      <c r="D187" s="12"/>
      <c r="E187" s="12"/>
      <c r="F187" s="10"/>
      <c r="G187" s="99"/>
      <c r="H187" s="12"/>
      <c r="I187" s="6"/>
    </row>
    <row r="188" spans="1:9">
      <c r="A188" s="3" t="s">
        <v>44</v>
      </c>
      <c r="B188" s="138" t="s">
        <v>92</v>
      </c>
      <c r="C188" s="138"/>
      <c r="D188" s="138"/>
      <c r="E188" s="138"/>
      <c r="F188" s="138"/>
      <c r="G188" s="138"/>
      <c r="H188" s="138"/>
      <c r="I188" s="6"/>
    </row>
    <row r="189" spans="1:9">
      <c r="A189" s="139" t="s">
        <v>26</v>
      </c>
      <c r="B189" s="139" t="s">
        <v>27</v>
      </c>
      <c r="C189" s="142" t="s">
        <v>46</v>
      </c>
      <c r="D189" s="142"/>
      <c r="E189" s="143" t="s">
        <v>37</v>
      </c>
      <c r="F189" s="144"/>
      <c r="G189" s="145"/>
      <c r="H189" s="139" t="s">
        <v>2</v>
      </c>
      <c r="I189" s="6"/>
    </row>
    <row r="190" spans="1:9">
      <c r="A190" s="140"/>
      <c r="B190" s="140"/>
      <c r="C190" s="142"/>
      <c r="D190" s="142"/>
      <c r="E190" s="136" t="s">
        <v>38</v>
      </c>
      <c r="F190" s="143" t="s">
        <v>39</v>
      </c>
      <c r="G190" s="145"/>
      <c r="H190" s="140"/>
      <c r="I190" s="6"/>
    </row>
    <row r="191" spans="1:9">
      <c r="A191" s="141"/>
      <c r="B191" s="141"/>
      <c r="C191" s="136" t="s">
        <v>53</v>
      </c>
      <c r="D191" s="92" t="s">
        <v>54</v>
      </c>
      <c r="E191" s="1" t="s">
        <v>40</v>
      </c>
      <c r="F191" s="1" t="s">
        <v>41</v>
      </c>
      <c r="G191" s="100" t="s">
        <v>40</v>
      </c>
      <c r="H191" s="141"/>
      <c r="I191" s="6"/>
    </row>
    <row r="192" spans="1:9">
      <c r="A192" s="14" t="s">
        <v>93</v>
      </c>
      <c r="B192" s="36" t="s">
        <v>3</v>
      </c>
      <c r="C192" s="17">
        <f>SUM(C194:C196)</f>
        <v>32438551243</v>
      </c>
      <c r="D192" s="17">
        <f>SUM(D194:D196)</f>
        <v>45887711890</v>
      </c>
      <c r="E192" s="45">
        <f>I192/D192*100%</f>
        <v>0.99906662990513295</v>
      </c>
      <c r="F192" s="17">
        <f>SUM(F194:F196)</f>
        <v>45290705201</v>
      </c>
      <c r="G192" s="93">
        <f>F192/D192*100%</f>
        <v>0.98698983530860906</v>
      </c>
      <c r="H192" s="18" t="s">
        <v>1</v>
      </c>
      <c r="I192" s="17">
        <f>SUM(I194:I196)</f>
        <v>45844881672</v>
      </c>
    </row>
    <row r="193" spans="1:15" ht="16.5">
      <c r="A193" s="14"/>
      <c r="B193" s="36"/>
      <c r="C193" s="17"/>
      <c r="D193" s="17"/>
      <c r="E193" s="45"/>
      <c r="F193" s="48"/>
      <c r="G193" s="93"/>
      <c r="H193" s="18"/>
      <c r="I193" s="46"/>
      <c r="M193" s="49">
        <f>D192-D155</f>
        <v>0</v>
      </c>
      <c r="N193" s="49">
        <f t="shared" ref="N193:O193" si="39">E192-E155</f>
        <v>0</v>
      </c>
      <c r="O193" s="49">
        <f t="shared" si="39"/>
        <v>0</v>
      </c>
    </row>
    <row r="194" spans="1:15" ht="30">
      <c r="A194" s="42" t="s">
        <v>32</v>
      </c>
      <c r="B194" s="40" t="s">
        <v>19</v>
      </c>
      <c r="C194" s="41">
        <f>C158</f>
        <v>9470444288</v>
      </c>
      <c r="D194" s="41">
        <f>D158</f>
        <v>11610808440</v>
      </c>
      <c r="E194" s="69">
        <f>I194/D194*100%</f>
        <v>0.99969967982694574</v>
      </c>
      <c r="F194" s="41">
        <f>F158</f>
        <v>11168039764</v>
      </c>
      <c r="G194" s="95">
        <f>F194/D194*100%</f>
        <v>0.96186581853554376</v>
      </c>
      <c r="H194" s="29" t="s">
        <v>27</v>
      </c>
      <c r="I194" s="41">
        <f>I158</f>
        <v>11607321480</v>
      </c>
    </row>
    <row r="195" spans="1:15" ht="30">
      <c r="A195" s="42" t="s">
        <v>33</v>
      </c>
      <c r="B195" s="40" t="s">
        <v>30</v>
      </c>
      <c r="C195" s="70">
        <f>C159+C162+C166+C170+C174+C178</f>
        <v>1093984305</v>
      </c>
      <c r="D195" s="70">
        <f>D159+D162+D166+D170+D174+D178</f>
        <v>1324550800</v>
      </c>
      <c r="E195" s="69">
        <f t="shared" ref="E195:E196" si="40">I195/D195*100%</f>
        <v>0.99452983758720315</v>
      </c>
      <c r="F195" s="70">
        <f>F159+F162+F166+F170+F174+F178</f>
        <v>1311962360</v>
      </c>
      <c r="G195" s="95">
        <f t="shared" ref="G195:G196" si="41">F195/D195*100%</f>
        <v>0.99049606855395811</v>
      </c>
      <c r="H195" s="29" t="s">
        <v>27</v>
      </c>
      <c r="I195" s="70">
        <f>I159+I162+I166+I170+I174+I178</f>
        <v>1317305292</v>
      </c>
    </row>
    <row r="196" spans="1:15" ht="30">
      <c r="A196" s="42" t="s">
        <v>34</v>
      </c>
      <c r="B196" s="40" t="s">
        <v>31</v>
      </c>
      <c r="C196" s="70">
        <f>C163+C167+C171+C175+C179</f>
        <v>21874122650</v>
      </c>
      <c r="D196" s="70">
        <f>D163+D167+D171+D175+D179</f>
        <v>32952352650</v>
      </c>
      <c r="E196" s="69">
        <f t="shared" si="40"/>
        <v>0.99902593449575749</v>
      </c>
      <c r="F196" s="70">
        <f>F163+F167+F171+F175+F179</f>
        <v>32810703077</v>
      </c>
      <c r="G196" s="95">
        <f t="shared" si="41"/>
        <v>0.99570138209843417</v>
      </c>
      <c r="H196" s="29" t="s">
        <v>27</v>
      </c>
      <c r="I196" s="70">
        <f>I163+I167+I171+I175+I179</f>
        <v>32920254900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2:H2"/>
    <mergeCell ref="B5:H5"/>
    <mergeCell ref="A6:A8"/>
    <mergeCell ref="B6:B8"/>
    <mergeCell ref="C6:D7"/>
    <mergeCell ref="E6:G6"/>
    <mergeCell ref="H6:H8"/>
    <mergeCell ref="F7:G7"/>
    <mergeCell ref="A94:H94"/>
    <mergeCell ref="B97:H97"/>
    <mergeCell ref="A98:A100"/>
    <mergeCell ref="B98:B100"/>
    <mergeCell ref="C98:D99"/>
    <mergeCell ref="E98:G98"/>
    <mergeCell ref="H98:H100"/>
    <mergeCell ref="F99:G99"/>
    <mergeCell ref="A148:H148"/>
    <mergeCell ref="B151:H151"/>
    <mergeCell ref="A152:A154"/>
    <mergeCell ref="B152:B154"/>
    <mergeCell ref="C152:D153"/>
    <mergeCell ref="E152:G152"/>
    <mergeCell ref="H152:H154"/>
    <mergeCell ref="F153:G153"/>
    <mergeCell ref="A185:H185"/>
    <mergeCell ref="B188:H188"/>
    <mergeCell ref="A189:A191"/>
    <mergeCell ref="B189:B191"/>
    <mergeCell ref="C189:D190"/>
    <mergeCell ref="E189:G189"/>
    <mergeCell ref="H189:H191"/>
    <mergeCell ref="F190:G190"/>
  </mergeCells>
  <pageMargins left="0.41" right="0.39370078740157483" top="0.55118110236220474" bottom="1.0900000000000001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O196"/>
  <sheetViews>
    <sheetView view="pageBreakPreview" zoomScale="80" zoomScaleNormal="70" zoomScaleSheetLayoutView="80" workbookViewId="0">
      <selection activeCell="E56" sqref="E56"/>
    </sheetView>
  </sheetViews>
  <sheetFormatPr defaultColWidth="9.140625" defaultRowHeight="15"/>
  <cols>
    <col min="1" max="1" width="20.42578125" style="9" customWidth="1"/>
    <col min="2" max="2" width="45" style="33" customWidth="1"/>
    <col min="3" max="3" width="18.85546875" style="34" customWidth="1"/>
    <col min="4" max="4" width="18.7109375" style="34" customWidth="1"/>
    <col min="5" max="5" width="9.140625" style="9"/>
    <col min="6" max="6" width="18.85546875" style="35" customWidth="1"/>
    <col min="7" max="7" width="9.140625" style="103"/>
    <col min="8" max="8" width="17.140625" style="9" customWidth="1"/>
    <col min="9" max="9" width="17.42578125" style="35" bestFit="1" customWidth="1"/>
    <col min="10" max="11" width="9.140625" style="9"/>
    <col min="12" max="12" width="15" style="9" bestFit="1" customWidth="1"/>
    <col min="13" max="14" width="9.140625" style="9"/>
    <col min="15" max="15" width="12" style="9" bestFit="1" customWidth="1"/>
    <col min="16" max="16384" width="9.140625" style="9"/>
  </cols>
  <sheetData>
    <row r="1" spans="1:12">
      <c r="A1" s="44"/>
      <c r="B1" s="7"/>
      <c r="C1" s="8"/>
      <c r="D1" s="8"/>
      <c r="E1" s="44"/>
      <c r="F1" s="6"/>
      <c r="G1" s="98"/>
      <c r="H1" s="44"/>
      <c r="I1" s="6"/>
    </row>
    <row r="2" spans="1:12" ht="23.25">
      <c r="A2" s="137" t="s">
        <v>45</v>
      </c>
      <c r="B2" s="137"/>
      <c r="C2" s="137"/>
      <c r="D2" s="137"/>
      <c r="E2" s="137"/>
      <c r="F2" s="137"/>
      <c r="G2" s="137"/>
      <c r="H2" s="137"/>
      <c r="I2" s="6"/>
    </row>
    <row r="3" spans="1:12" ht="24" customHeight="1">
      <c r="A3" s="10"/>
      <c r="B3" s="11"/>
      <c r="C3" s="12"/>
      <c r="D3" s="12"/>
      <c r="E3" s="12"/>
      <c r="F3" s="10"/>
      <c r="G3" s="99"/>
      <c r="H3" s="12"/>
      <c r="I3" s="6"/>
    </row>
    <row r="4" spans="1:12">
      <c r="A4" s="13" t="s">
        <v>43</v>
      </c>
      <c r="B4" s="2" t="s">
        <v>107</v>
      </c>
      <c r="C4" s="12"/>
      <c r="D4" s="12"/>
      <c r="E4" s="12"/>
      <c r="F4" s="10"/>
      <c r="G4" s="99"/>
      <c r="H4" s="12"/>
      <c r="I4" s="6"/>
    </row>
    <row r="5" spans="1:12">
      <c r="A5" s="3" t="s">
        <v>44</v>
      </c>
      <c r="B5" s="138" t="s">
        <v>92</v>
      </c>
      <c r="C5" s="138"/>
      <c r="D5" s="138"/>
      <c r="E5" s="138"/>
      <c r="F5" s="138"/>
      <c r="G5" s="138"/>
      <c r="H5" s="138"/>
      <c r="I5" s="6"/>
    </row>
    <row r="6" spans="1:12">
      <c r="A6" s="139" t="s">
        <v>26</v>
      </c>
      <c r="B6" s="139" t="s">
        <v>42</v>
      </c>
      <c r="C6" s="142" t="s">
        <v>46</v>
      </c>
      <c r="D6" s="142"/>
      <c r="E6" s="143" t="s">
        <v>37</v>
      </c>
      <c r="F6" s="144"/>
      <c r="G6" s="145"/>
      <c r="H6" s="139" t="s">
        <v>2</v>
      </c>
      <c r="I6" s="6"/>
    </row>
    <row r="7" spans="1:12">
      <c r="A7" s="140"/>
      <c r="B7" s="140"/>
      <c r="C7" s="142"/>
      <c r="D7" s="142"/>
      <c r="E7" s="131" t="s">
        <v>38</v>
      </c>
      <c r="F7" s="143" t="s">
        <v>39</v>
      </c>
      <c r="G7" s="145"/>
      <c r="H7" s="140"/>
      <c r="I7" s="6"/>
    </row>
    <row r="8" spans="1:12">
      <c r="A8" s="141"/>
      <c r="B8" s="141"/>
      <c r="C8" s="131" t="s">
        <v>53</v>
      </c>
      <c r="D8" s="126" t="s">
        <v>54</v>
      </c>
      <c r="E8" s="1" t="s">
        <v>40</v>
      </c>
      <c r="F8" s="1" t="s">
        <v>41</v>
      </c>
      <c r="G8" s="100" t="s">
        <v>40</v>
      </c>
      <c r="H8" s="141"/>
      <c r="I8" s="6"/>
    </row>
    <row r="9" spans="1:12" ht="21" customHeight="1">
      <c r="A9" s="81" t="s">
        <v>94</v>
      </c>
      <c r="B9" s="15" t="s">
        <v>3</v>
      </c>
      <c r="C9" s="16">
        <f>C11+C41+C50+C59+C68+C77</f>
        <v>32438551243</v>
      </c>
      <c r="D9" s="16">
        <f>D11+D41+D50+D59+D68+D77</f>
        <v>69083604540</v>
      </c>
      <c r="E9" s="45">
        <f>I9/D9*100%</f>
        <v>0.96535498848190238</v>
      </c>
      <c r="F9" s="43">
        <f>F11+F41+F50+F59+F68+F77</f>
        <v>63939175449</v>
      </c>
      <c r="G9" s="93">
        <f>F9/D9*100%</f>
        <v>0.92553328499208043</v>
      </c>
      <c r="H9" s="18" t="s">
        <v>1</v>
      </c>
      <c r="I9" s="46">
        <f>I11+I41+I50+I59+I68+I77</f>
        <v>66690202265</v>
      </c>
      <c r="L9" s="47"/>
    </row>
    <row r="10" spans="1:12" ht="16.5">
      <c r="A10" s="81"/>
      <c r="B10" s="15"/>
      <c r="C10" s="16"/>
      <c r="D10" s="16"/>
      <c r="E10" s="45"/>
      <c r="F10" s="82"/>
      <c r="G10" s="93"/>
      <c r="H10" s="18"/>
      <c r="I10" s="46"/>
      <c r="L10" s="49"/>
    </row>
    <row r="11" spans="1:12" ht="21" customHeight="1">
      <c r="A11" s="19" t="s">
        <v>94</v>
      </c>
      <c r="B11" s="20" t="s">
        <v>3</v>
      </c>
      <c r="C11" s="50">
        <f>SUM(C12:C38)</f>
        <v>10119995088</v>
      </c>
      <c r="D11" s="50">
        <f>SUM(D12:D39)</f>
        <v>12335359240</v>
      </c>
      <c r="E11" s="51">
        <f>I11/D11*100%</f>
        <v>0.96779437734478169</v>
      </c>
      <c r="F11" s="50">
        <f>SUM(F12:F39)</f>
        <v>11309586750</v>
      </c>
      <c r="G11" s="94">
        <f>F11/D11*100%</f>
        <v>0.91684291717474131</v>
      </c>
      <c r="H11" s="21" t="s">
        <v>0</v>
      </c>
      <c r="I11" s="50">
        <f>SUM(I12:I39)</f>
        <v>11938091315</v>
      </c>
    </row>
    <row r="12" spans="1:12" ht="30">
      <c r="A12" s="83" t="s">
        <v>32</v>
      </c>
      <c r="B12" s="22" t="s">
        <v>19</v>
      </c>
      <c r="C12" s="23"/>
      <c r="D12" s="23"/>
      <c r="E12" s="52"/>
      <c r="F12" s="53"/>
      <c r="G12" s="96"/>
      <c r="H12" s="24" t="s">
        <v>27</v>
      </c>
      <c r="I12" s="46"/>
    </row>
    <row r="13" spans="1:12" ht="30">
      <c r="A13" s="25" t="s">
        <v>62</v>
      </c>
      <c r="B13" s="25" t="s">
        <v>20</v>
      </c>
      <c r="C13" s="26"/>
      <c r="D13" s="26"/>
      <c r="E13" s="55"/>
      <c r="F13" s="56"/>
      <c r="G13" s="97"/>
      <c r="H13" s="27" t="s">
        <v>57</v>
      </c>
      <c r="I13" s="46"/>
    </row>
    <row r="14" spans="1:12" ht="30">
      <c r="A14" s="30" t="s">
        <v>63</v>
      </c>
      <c r="B14" s="30" t="s">
        <v>55</v>
      </c>
      <c r="C14" s="28">
        <v>12048000</v>
      </c>
      <c r="D14" s="106">
        <v>14048000</v>
      </c>
      <c r="E14" s="110">
        <v>0.84</v>
      </c>
      <c r="F14" s="107">
        <v>10367425</v>
      </c>
      <c r="G14" s="95">
        <f>F14/D14*100%</f>
        <v>0.73800007118451028</v>
      </c>
      <c r="H14" s="29" t="s">
        <v>28</v>
      </c>
      <c r="I14" s="46">
        <f>E14*D14</f>
        <v>11800320</v>
      </c>
    </row>
    <row r="15" spans="1:12" ht="30">
      <c r="A15" s="30" t="s">
        <v>64</v>
      </c>
      <c r="B15" s="30" t="s">
        <v>18</v>
      </c>
      <c r="C15" s="28">
        <v>20395000</v>
      </c>
      <c r="D15" s="106">
        <v>23395000</v>
      </c>
      <c r="E15" s="110">
        <v>0.88</v>
      </c>
      <c r="F15" s="107">
        <v>19457000</v>
      </c>
      <c r="G15" s="95">
        <f>F15/D15*100%</f>
        <v>0.83167343449455011</v>
      </c>
      <c r="H15" s="29" t="s">
        <v>28</v>
      </c>
      <c r="I15" s="46">
        <f t="shared" ref="I15" si="0">E15*D15</f>
        <v>20587600</v>
      </c>
    </row>
    <row r="16" spans="1:12" ht="24" customHeight="1">
      <c r="A16" s="25" t="s">
        <v>65</v>
      </c>
      <c r="B16" s="25" t="s">
        <v>21</v>
      </c>
      <c r="C16" s="84"/>
      <c r="D16" s="84"/>
      <c r="E16" s="111"/>
      <c r="F16" s="108"/>
      <c r="G16" s="97"/>
      <c r="H16" s="27" t="s">
        <v>57</v>
      </c>
      <c r="I16" s="46"/>
    </row>
    <row r="17" spans="1:9" ht="21" customHeight="1">
      <c r="A17" s="30" t="s">
        <v>66</v>
      </c>
      <c r="B17" s="30" t="s">
        <v>7</v>
      </c>
      <c r="C17" s="28">
        <v>7219200142</v>
      </c>
      <c r="D17" s="106">
        <v>8947877920</v>
      </c>
      <c r="E17" s="110">
        <v>0.97</v>
      </c>
      <c r="F17" s="107">
        <v>8480087337</v>
      </c>
      <c r="G17" s="95">
        <f>F17/D17*100%</f>
        <v>0.94772050008031405</v>
      </c>
      <c r="H17" s="29" t="s">
        <v>28</v>
      </c>
      <c r="I17" s="46">
        <f>E17*D17</f>
        <v>8679441582.3999996</v>
      </c>
    </row>
    <row r="18" spans="1:9" ht="39.75" customHeight="1">
      <c r="A18" s="30" t="s">
        <v>67</v>
      </c>
      <c r="B18" s="30" t="s">
        <v>8</v>
      </c>
      <c r="C18" s="28">
        <v>1018738626</v>
      </c>
      <c r="D18" s="106">
        <v>1238629000</v>
      </c>
      <c r="E18" s="110">
        <v>0.97</v>
      </c>
      <c r="F18" s="109">
        <v>1134076170</v>
      </c>
      <c r="G18" s="95">
        <f>F18/D18*100%</f>
        <v>0.9155898739654893</v>
      </c>
      <c r="H18" s="29" t="s">
        <v>28</v>
      </c>
      <c r="I18" s="46">
        <f>E18*D18</f>
        <v>1201470130</v>
      </c>
    </row>
    <row r="19" spans="1:9" ht="30">
      <c r="A19" s="30" t="s">
        <v>68</v>
      </c>
      <c r="B19" s="30" t="s">
        <v>56</v>
      </c>
      <c r="C19" s="28">
        <v>13580000</v>
      </c>
      <c r="D19" s="28">
        <v>13580000</v>
      </c>
      <c r="E19" s="110">
        <v>0.8</v>
      </c>
      <c r="F19" s="107">
        <v>7789975</v>
      </c>
      <c r="G19" s="95">
        <f>F19/D19*100%</f>
        <v>0.57363586156111934</v>
      </c>
      <c r="H19" s="29" t="s">
        <v>28</v>
      </c>
      <c r="I19" s="46">
        <f t="shared" ref="I19" si="1">E19*D19</f>
        <v>10864000</v>
      </c>
    </row>
    <row r="20" spans="1:9" ht="24" customHeight="1">
      <c r="A20" s="25" t="s">
        <v>69</v>
      </c>
      <c r="B20" s="25" t="s">
        <v>22</v>
      </c>
      <c r="C20" s="84"/>
      <c r="D20" s="84"/>
      <c r="E20" s="111"/>
      <c r="F20" s="108"/>
      <c r="G20" s="97"/>
      <c r="H20" s="27" t="s">
        <v>57</v>
      </c>
      <c r="I20" s="46"/>
    </row>
    <row r="21" spans="1:9" ht="30">
      <c r="A21" s="30" t="s">
        <v>70</v>
      </c>
      <c r="B21" s="30" t="s">
        <v>9</v>
      </c>
      <c r="C21" s="31"/>
      <c r="D21" s="31"/>
      <c r="E21" s="122"/>
      <c r="F21" s="127"/>
      <c r="G21" s="101"/>
      <c r="H21" s="29" t="s">
        <v>28</v>
      </c>
      <c r="I21" s="46">
        <f t="shared" ref="I21:I22" si="2">E21*D21</f>
        <v>0</v>
      </c>
    </row>
    <row r="22" spans="1:9" ht="30">
      <c r="A22" s="30" t="s">
        <v>90</v>
      </c>
      <c r="B22" s="30" t="s">
        <v>10</v>
      </c>
      <c r="C22" s="31"/>
      <c r="D22" s="31"/>
      <c r="E22" s="122"/>
      <c r="F22" s="127"/>
      <c r="G22" s="101"/>
      <c r="H22" s="29" t="s">
        <v>28</v>
      </c>
      <c r="I22" s="46">
        <f t="shared" si="2"/>
        <v>0</v>
      </c>
    </row>
    <row r="23" spans="1:9" ht="24" customHeight="1">
      <c r="A23" s="25" t="s">
        <v>71</v>
      </c>
      <c r="B23" s="25" t="s">
        <v>23</v>
      </c>
      <c r="C23" s="84"/>
      <c r="D23" s="84"/>
      <c r="E23" s="111"/>
      <c r="F23" s="108"/>
      <c r="G23" s="97"/>
      <c r="H23" s="27" t="s">
        <v>57</v>
      </c>
      <c r="I23" s="46"/>
    </row>
    <row r="24" spans="1:9" ht="30">
      <c r="A24" s="30" t="s">
        <v>72</v>
      </c>
      <c r="B24" s="30" t="s">
        <v>11</v>
      </c>
      <c r="C24" s="28">
        <v>27956000</v>
      </c>
      <c r="D24" s="28">
        <v>27956000</v>
      </c>
      <c r="E24" s="110">
        <v>1</v>
      </c>
      <c r="F24" s="107">
        <v>27956000</v>
      </c>
      <c r="G24" s="95">
        <f>F24/D24*100%</f>
        <v>1</v>
      </c>
      <c r="H24" s="29" t="s">
        <v>28</v>
      </c>
      <c r="I24" s="46">
        <f>E24*D24</f>
        <v>27956000</v>
      </c>
    </row>
    <row r="25" spans="1:9" ht="20.25" customHeight="1">
      <c r="A25" s="30" t="s">
        <v>73</v>
      </c>
      <c r="B25" s="30" t="s">
        <v>12</v>
      </c>
      <c r="C25" s="28">
        <v>13998250</v>
      </c>
      <c r="D25" s="28">
        <v>13998250</v>
      </c>
      <c r="E25" s="110">
        <v>1</v>
      </c>
      <c r="F25" s="107">
        <v>13997725</v>
      </c>
      <c r="G25" s="95">
        <f>F25/D25*100%</f>
        <v>0.99996249531191395</v>
      </c>
      <c r="H25" s="29" t="s">
        <v>28</v>
      </c>
      <c r="I25" s="46">
        <f t="shared" ref="I25:I38" si="3">E25*D25</f>
        <v>13998250</v>
      </c>
    </row>
    <row r="26" spans="1:9" ht="31.5" customHeight="1">
      <c r="A26" s="30" t="s">
        <v>74</v>
      </c>
      <c r="B26" s="30" t="s">
        <v>13</v>
      </c>
      <c r="C26" s="28">
        <v>42000000</v>
      </c>
      <c r="D26" s="28">
        <v>42000000</v>
      </c>
      <c r="E26" s="110">
        <v>0.8</v>
      </c>
      <c r="F26" s="107">
        <v>28446850</v>
      </c>
      <c r="G26" s="95">
        <f>F26/D26*100%</f>
        <v>0.67730595238095237</v>
      </c>
      <c r="H26" s="29" t="s">
        <v>28</v>
      </c>
      <c r="I26" s="46">
        <f t="shared" si="3"/>
        <v>33600000</v>
      </c>
    </row>
    <row r="27" spans="1:9" ht="30">
      <c r="A27" s="30" t="s">
        <v>75</v>
      </c>
      <c r="B27" s="30" t="s">
        <v>14</v>
      </c>
      <c r="C27" s="28">
        <v>49732000</v>
      </c>
      <c r="D27" s="106">
        <v>139732000</v>
      </c>
      <c r="E27" s="110">
        <v>1</v>
      </c>
      <c r="F27" s="107">
        <v>139732000</v>
      </c>
      <c r="G27" s="95">
        <f>F27/D27*100%</f>
        <v>1</v>
      </c>
      <c r="H27" s="29" t="s">
        <v>28</v>
      </c>
      <c r="I27" s="46">
        <f t="shared" si="3"/>
        <v>139732000</v>
      </c>
    </row>
    <row r="28" spans="1:9" ht="30">
      <c r="A28" s="25" t="s">
        <v>76</v>
      </c>
      <c r="B28" s="25" t="s">
        <v>58</v>
      </c>
      <c r="C28" s="84"/>
      <c r="D28" s="84"/>
      <c r="E28" s="111"/>
      <c r="F28" s="108"/>
      <c r="G28" s="97"/>
      <c r="H28" s="27" t="s">
        <v>57</v>
      </c>
      <c r="I28" s="46"/>
    </row>
    <row r="29" spans="1:9" ht="30">
      <c r="A29" s="30" t="s">
        <v>91</v>
      </c>
      <c r="B29" s="30" t="s">
        <v>59</v>
      </c>
      <c r="C29" s="28">
        <v>150000000</v>
      </c>
      <c r="D29" s="106">
        <v>214000000</v>
      </c>
      <c r="E29" s="110">
        <v>1</v>
      </c>
      <c r="F29" s="107">
        <v>204000000</v>
      </c>
      <c r="G29" s="95">
        <f>F29/D29*100%</f>
        <v>0.95327102803738317</v>
      </c>
      <c r="H29" s="29" t="s">
        <v>28</v>
      </c>
      <c r="I29" s="46">
        <f t="shared" si="3"/>
        <v>214000000</v>
      </c>
    </row>
    <row r="30" spans="1:9" ht="30">
      <c r="A30" s="25" t="s">
        <v>77</v>
      </c>
      <c r="B30" s="25" t="s">
        <v>24</v>
      </c>
      <c r="C30" s="84"/>
      <c r="D30" s="84"/>
      <c r="E30" s="111"/>
      <c r="F30" s="108"/>
      <c r="G30" s="97"/>
      <c r="H30" s="27" t="s">
        <v>57</v>
      </c>
      <c r="I30" s="46"/>
    </row>
    <row r="31" spans="1:9" ht="30">
      <c r="A31" s="30" t="s">
        <v>78</v>
      </c>
      <c r="B31" s="30" t="s">
        <v>15</v>
      </c>
      <c r="C31" s="28">
        <v>332400000</v>
      </c>
      <c r="D31" s="106">
        <v>348696000</v>
      </c>
      <c r="E31" s="110">
        <v>0.95</v>
      </c>
      <c r="F31" s="107">
        <v>134801148</v>
      </c>
      <c r="G31" s="95">
        <f>F31/D31*100%</f>
        <v>0.38658644779406703</v>
      </c>
      <c r="H31" s="29" t="s">
        <v>28</v>
      </c>
      <c r="I31" s="46">
        <f t="shared" si="3"/>
        <v>331261200</v>
      </c>
    </row>
    <row r="32" spans="1:9" ht="21" customHeight="1">
      <c r="A32" s="30" t="s">
        <v>79</v>
      </c>
      <c r="B32" s="30" t="s">
        <v>16</v>
      </c>
      <c r="C32" s="28">
        <v>137668000</v>
      </c>
      <c r="D32" s="28">
        <v>137668000</v>
      </c>
      <c r="E32" s="110">
        <v>0.95</v>
      </c>
      <c r="F32" s="107">
        <v>125986000</v>
      </c>
      <c r="G32" s="95">
        <f>F32/D32*100%</f>
        <v>0.91514367899584503</v>
      </c>
      <c r="H32" s="29" t="s">
        <v>28</v>
      </c>
      <c r="I32" s="46">
        <f t="shared" si="3"/>
        <v>130784600</v>
      </c>
    </row>
    <row r="33" spans="1:9" ht="30">
      <c r="A33" s="25" t="s">
        <v>80</v>
      </c>
      <c r="B33" s="25" t="s">
        <v>25</v>
      </c>
      <c r="C33" s="84"/>
      <c r="D33" s="84"/>
      <c r="E33" s="111"/>
      <c r="F33" s="108"/>
      <c r="G33" s="97"/>
      <c r="H33" s="27" t="s">
        <v>57</v>
      </c>
      <c r="I33" s="46"/>
    </row>
    <row r="34" spans="1:9" ht="60" customHeight="1">
      <c r="A34" s="30" t="s">
        <v>95</v>
      </c>
      <c r="B34" s="30" t="s">
        <v>29</v>
      </c>
      <c r="C34" s="28">
        <v>189410500</v>
      </c>
      <c r="D34" s="106">
        <v>165210500</v>
      </c>
      <c r="E34" s="110">
        <v>0.9</v>
      </c>
      <c r="F34" s="107">
        <v>44970185</v>
      </c>
      <c r="G34" s="95">
        <f>F34/D34*100%</f>
        <v>0.2721993154188142</v>
      </c>
      <c r="H34" s="29" t="s">
        <v>28</v>
      </c>
      <c r="I34" s="46">
        <f t="shared" si="3"/>
        <v>148689450</v>
      </c>
    </row>
    <row r="35" spans="1:9" ht="30">
      <c r="A35" s="30" t="s">
        <v>81</v>
      </c>
      <c r="B35" s="30" t="s">
        <v>17</v>
      </c>
      <c r="C35" s="28">
        <v>243317770</v>
      </c>
      <c r="D35" s="106">
        <v>284017770</v>
      </c>
      <c r="E35" s="110">
        <v>0.98</v>
      </c>
      <c r="F35" s="107">
        <v>267313370</v>
      </c>
      <c r="G35" s="95">
        <f>F35/D35*100%</f>
        <v>0.94118537019708304</v>
      </c>
      <c r="H35" s="29" t="s">
        <v>28</v>
      </c>
      <c r="I35" s="46">
        <f t="shared" si="3"/>
        <v>278337414.60000002</v>
      </c>
    </row>
    <row r="36" spans="1:9" ht="30">
      <c r="A36" s="83" t="s">
        <v>33</v>
      </c>
      <c r="B36" s="22" t="s">
        <v>30</v>
      </c>
      <c r="C36" s="85"/>
      <c r="D36" s="85"/>
      <c r="E36" s="113"/>
      <c r="F36" s="114"/>
      <c r="G36" s="96"/>
      <c r="H36" s="24" t="s">
        <v>27</v>
      </c>
      <c r="I36" s="46"/>
    </row>
    <row r="37" spans="1:9" ht="30">
      <c r="A37" s="25" t="s">
        <v>82</v>
      </c>
      <c r="B37" s="25" t="s">
        <v>83</v>
      </c>
      <c r="C37" s="84"/>
      <c r="D37" s="84"/>
      <c r="E37" s="111"/>
      <c r="F37" s="108"/>
      <c r="G37" s="97"/>
      <c r="H37" s="27" t="s">
        <v>57</v>
      </c>
      <c r="I37" s="46"/>
    </row>
    <row r="38" spans="1:9" ht="30">
      <c r="A38" s="30" t="s">
        <v>84</v>
      </c>
      <c r="B38" s="30" t="s">
        <v>85</v>
      </c>
      <c r="C38" s="28">
        <v>649550800</v>
      </c>
      <c r="D38" s="106">
        <v>724550800</v>
      </c>
      <c r="E38" s="115">
        <v>0.96</v>
      </c>
      <c r="F38" s="107">
        <v>670605565</v>
      </c>
      <c r="G38" s="95">
        <f>F38/D38*100%</f>
        <v>0.92554664904103345</v>
      </c>
      <c r="H38" s="29" t="s">
        <v>28</v>
      </c>
      <c r="I38" s="46">
        <f t="shared" si="3"/>
        <v>695568768</v>
      </c>
    </row>
    <row r="39" spans="1:9" ht="30">
      <c r="A39" s="83" t="s">
        <v>34</v>
      </c>
      <c r="B39" s="22" t="s">
        <v>31</v>
      </c>
      <c r="C39" s="85"/>
      <c r="D39" s="85"/>
      <c r="E39" s="52"/>
      <c r="F39" s="73"/>
      <c r="G39" s="96"/>
      <c r="H39" s="24" t="s">
        <v>27</v>
      </c>
      <c r="I39" s="46"/>
    </row>
    <row r="40" spans="1:9">
      <c r="A40" s="57"/>
      <c r="B40" s="57"/>
      <c r="C40" s="58"/>
      <c r="D40" s="58"/>
      <c r="E40" s="59"/>
      <c r="F40" s="86"/>
      <c r="G40" s="102"/>
      <c r="H40" s="60"/>
      <c r="I40" s="46"/>
    </row>
    <row r="41" spans="1:9">
      <c r="A41" s="87" t="s">
        <v>96</v>
      </c>
      <c r="B41" s="61" t="s">
        <v>97</v>
      </c>
      <c r="C41" s="62">
        <f>SUM(C42:C48)</f>
        <v>3505442850</v>
      </c>
      <c r="D41" s="62">
        <f>SUM(D42:D48)</f>
        <v>8943965300</v>
      </c>
      <c r="E41" s="51">
        <f>I41/D41*100%</f>
        <v>0.99391536659919733</v>
      </c>
      <c r="F41" s="62">
        <f>SUM(F42:F48)</f>
        <v>8772098450</v>
      </c>
      <c r="G41" s="94">
        <f>F41/D41*100%</f>
        <v>0.98078404329229674</v>
      </c>
      <c r="H41" s="21" t="s">
        <v>0</v>
      </c>
      <c r="I41" s="62">
        <f>SUM(I42:I48)</f>
        <v>8889544550</v>
      </c>
    </row>
    <row r="42" spans="1:9" ht="30">
      <c r="A42" s="83" t="s">
        <v>33</v>
      </c>
      <c r="B42" s="22" t="s">
        <v>30</v>
      </c>
      <c r="C42" s="23"/>
      <c r="D42" s="23"/>
      <c r="E42" s="52"/>
      <c r="F42" s="88"/>
      <c r="G42" s="96"/>
      <c r="H42" s="24" t="s">
        <v>27</v>
      </c>
      <c r="I42" s="46"/>
    </row>
    <row r="43" spans="1:9" ht="30">
      <c r="A43" s="25" t="s">
        <v>82</v>
      </c>
      <c r="B43" s="25" t="s">
        <v>83</v>
      </c>
      <c r="C43" s="26"/>
      <c r="D43" s="26"/>
      <c r="E43" s="55"/>
      <c r="F43" s="89"/>
      <c r="G43" s="97"/>
      <c r="H43" s="27" t="s">
        <v>57</v>
      </c>
      <c r="I43" s="46"/>
    </row>
    <row r="44" spans="1:9" ht="30">
      <c r="A44" s="30" t="s">
        <v>84</v>
      </c>
      <c r="B44" s="30" t="s">
        <v>85</v>
      </c>
      <c r="C44" s="28">
        <v>58460200</v>
      </c>
      <c r="D44" s="106">
        <v>100000000</v>
      </c>
      <c r="E44" s="110">
        <v>0.97</v>
      </c>
      <c r="F44" s="107">
        <v>94214150</v>
      </c>
      <c r="G44" s="95">
        <f>F44/D44*100%</f>
        <v>0.94214149999999997</v>
      </c>
      <c r="H44" s="29" t="s">
        <v>28</v>
      </c>
      <c r="I44" s="46">
        <f t="shared" ref="I44:I48" si="4">E44*D44</f>
        <v>97000000</v>
      </c>
    </row>
    <row r="45" spans="1:9" ht="30">
      <c r="A45" s="83" t="s">
        <v>34</v>
      </c>
      <c r="B45" s="22" t="s">
        <v>31</v>
      </c>
      <c r="C45" s="85"/>
      <c r="D45" s="85"/>
      <c r="E45" s="113"/>
      <c r="F45" s="116"/>
      <c r="G45" s="96"/>
      <c r="H45" s="24" t="s">
        <v>27</v>
      </c>
      <c r="I45" s="46"/>
    </row>
    <row r="46" spans="1:9">
      <c r="A46" s="25" t="s">
        <v>86</v>
      </c>
      <c r="B46" s="25" t="s">
        <v>87</v>
      </c>
      <c r="C46" s="132" t="s">
        <v>106</v>
      </c>
      <c r="D46" s="133">
        <f>SUM(D47:D48)</f>
        <v>4421982650</v>
      </c>
      <c r="E46" s="134">
        <f>I46/D46*100%</f>
        <v>0.99418578112241118</v>
      </c>
      <c r="F46" s="133">
        <f>SUM(F47:F48)</f>
        <v>4338942150</v>
      </c>
      <c r="G46" s="135">
        <f>F46/D46*100%</f>
        <v>0.98122098014111381</v>
      </c>
      <c r="H46" s="27" t="s">
        <v>57</v>
      </c>
      <c r="I46" s="46">
        <f>SUM(I47:I48)</f>
        <v>4396272275</v>
      </c>
    </row>
    <row r="47" spans="1:9" ht="34.5" customHeight="1">
      <c r="A47" s="30" t="s">
        <v>88</v>
      </c>
      <c r="B47" s="30" t="s">
        <v>35</v>
      </c>
      <c r="C47" s="28">
        <v>1780152650</v>
      </c>
      <c r="D47" s="106">
        <v>2365152650</v>
      </c>
      <c r="E47" s="110">
        <v>1</v>
      </c>
      <c r="F47" s="118">
        <v>2360112150</v>
      </c>
      <c r="G47" s="95">
        <f>F47/D47*100%</f>
        <v>0.99786884791558805</v>
      </c>
      <c r="H47" s="29" t="s">
        <v>28</v>
      </c>
      <c r="I47" s="46">
        <f t="shared" si="4"/>
        <v>2365152650</v>
      </c>
    </row>
    <row r="48" spans="1:9" ht="21" customHeight="1">
      <c r="A48" s="30" t="s">
        <v>89</v>
      </c>
      <c r="B48" s="30" t="s">
        <v>36</v>
      </c>
      <c r="C48" s="28">
        <v>1666830000</v>
      </c>
      <c r="D48" s="106">
        <v>2056830000</v>
      </c>
      <c r="E48" s="110">
        <v>0.98750000000000004</v>
      </c>
      <c r="F48" s="118">
        <v>1978830000</v>
      </c>
      <c r="G48" s="95">
        <f>F48/D48*100%</f>
        <v>0.96207756596315686</v>
      </c>
      <c r="H48" s="29" t="s">
        <v>28</v>
      </c>
      <c r="I48" s="46">
        <f t="shared" si="4"/>
        <v>2031119625</v>
      </c>
    </row>
    <row r="49" spans="1:9">
      <c r="A49" s="61"/>
      <c r="B49" s="61"/>
      <c r="C49" s="62"/>
      <c r="D49" s="62"/>
      <c r="E49" s="123"/>
      <c r="F49" s="128"/>
      <c r="G49" s="94"/>
      <c r="H49" s="21"/>
      <c r="I49" s="46"/>
    </row>
    <row r="50" spans="1:9">
      <c r="A50" s="87" t="s">
        <v>98</v>
      </c>
      <c r="B50" s="61" t="s">
        <v>4</v>
      </c>
      <c r="C50" s="62">
        <f>SUM(C51:C57)</f>
        <v>10059903550</v>
      </c>
      <c r="D50" s="62">
        <f>SUM(D51:D57)</f>
        <v>25778200000</v>
      </c>
      <c r="E50" s="124">
        <f>I50/D50*100%</f>
        <v>0.98541384580769797</v>
      </c>
      <c r="F50" s="125">
        <f>SUM(F51:F57)</f>
        <v>24987124360</v>
      </c>
      <c r="G50" s="94">
        <f>F50/D50*100%</f>
        <v>0.96931222350668389</v>
      </c>
      <c r="H50" s="21" t="s">
        <v>0</v>
      </c>
      <c r="I50" s="62">
        <f>SUM(I51:I57)</f>
        <v>25402195200</v>
      </c>
    </row>
    <row r="51" spans="1:9" ht="30">
      <c r="A51" s="83" t="s">
        <v>33</v>
      </c>
      <c r="B51" s="22" t="s">
        <v>30</v>
      </c>
      <c r="C51" s="23"/>
      <c r="D51" s="23"/>
      <c r="E51" s="113"/>
      <c r="F51" s="116"/>
      <c r="G51" s="96"/>
      <c r="H51" s="24" t="s">
        <v>27</v>
      </c>
      <c r="I51" s="46"/>
    </row>
    <row r="52" spans="1:9" ht="30">
      <c r="A52" s="25" t="s">
        <v>82</v>
      </c>
      <c r="B52" s="25" t="s">
        <v>83</v>
      </c>
      <c r="C52" s="26"/>
      <c r="D52" s="26"/>
      <c r="E52" s="111"/>
      <c r="F52" s="117"/>
      <c r="G52" s="97"/>
      <c r="H52" s="27" t="s">
        <v>57</v>
      </c>
      <c r="I52" s="46"/>
    </row>
    <row r="53" spans="1:9" ht="30">
      <c r="A53" s="30" t="s">
        <v>84</v>
      </c>
      <c r="B53" s="30" t="s">
        <v>85</v>
      </c>
      <c r="C53" s="28">
        <v>70803550</v>
      </c>
      <c r="D53" s="106">
        <v>100000000</v>
      </c>
      <c r="E53" s="110">
        <v>1</v>
      </c>
      <c r="F53" s="119">
        <v>99997000</v>
      </c>
      <c r="G53" s="95">
        <f>F53/D53*100%</f>
        <v>0.99997000000000003</v>
      </c>
      <c r="H53" s="29" t="s">
        <v>28</v>
      </c>
      <c r="I53" s="46">
        <f t="shared" ref="I53" si="5">E53*D53</f>
        <v>100000000</v>
      </c>
    </row>
    <row r="54" spans="1:9" ht="30">
      <c r="A54" s="83" t="s">
        <v>34</v>
      </c>
      <c r="B54" s="22" t="s">
        <v>31</v>
      </c>
      <c r="C54" s="85"/>
      <c r="D54" s="85"/>
      <c r="E54" s="113"/>
      <c r="F54" s="116"/>
      <c r="G54" s="96"/>
      <c r="H54" s="24" t="s">
        <v>27</v>
      </c>
      <c r="I54" s="46"/>
    </row>
    <row r="55" spans="1:9" ht="24" customHeight="1">
      <c r="A55" s="25" t="s">
        <v>86</v>
      </c>
      <c r="B55" s="25" t="s">
        <v>87</v>
      </c>
      <c r="C55" s="132" t="s">
        <v>106</v>
      </c>
      <c r="D55" s="133">
        <f>SUM(D56:D57)</f>
        <v>12839100000</v>
      </c>
      <c r="E55" s="134">
        <f>I55/D55*100%</f>
        <v>0.98535704216027609</v>
      </c>
      <c r="F55" s="133">
        <f>SUM(F56:F57)</f>
        <v>12443563680</v>
      </c>
      <c r="G55" s="135">
        <f>F55/D55*100%</f>
        <v>0.96919283127322009</v>
      </c>
      <c r="H55" s="27" t="s">
        <v>57</v>
      </c>
      <c r="I55" s="46">
        <f>SUM(I56:I57)</f>
        <v>12651097600</v>
      </c>
    </row>
    <row r="56" spans="1:9" ht="30" customHeight="1">
      <c r="A56" s="30" t="s">
        <v>88</v>
      </c>
      <c r="B56" s="30" t="s">
        <v>35</v>
      </c>
      <c r="C56" s="28">
        <v>5167960000</v>
      </c>
      <c r="D56" s="106">
        <v>6877960000</v>
      </c>
      <c r="E56" s="110">
        <v>0.99</v>
      </c>
      <c r="F56" s="107">
        <v>6749822480</v>
      </c>
      <c r="G56" s="95">
        <f>F56/D56*100%</f>
        <v>0.98136983640498054</v>
      </c>
      <c r="H56" s="29" t="s">
        <v>28</v>
      </c>
      <c r="I56" s="46">
        <f t="shared" ref="I56:I57" si="6">E56*D56</f>
        <v>6809180400</v>
      </c>
    </row>
    <row r="57" spans="1:9" ht="21" customHeight="1">
      <c r="A57" s="30" t="s">
        <v>89</v>
      </c>
      <c r="B57" s="30" t="s">
        <v>36</v>
      </c>
      <c r="C57" s="28">
        <v>4821140000</v>
      </c>
      <c r="D57" s="106">
        <v>5961140000</v>
      </c>
      <c r="E57" s="110">
        <v>0.98</v>
      </c>
      <c r="F57" s="119">
        <v>5693741200</v>
      </c>
      <c r="G57" s="95">
        <f>F57/D57*100%</f>
        <v>0.95514300955857434</v>
      </c>
      <c r="H57" s="29" t="s">
        <v>28</v>
      </c>
      <c r="I57" s="46">
        <f t="shared" si="6"/>
        <v>5841917200</v>
      </c>
    </row>
    <row r="58" spans="1:9">
      <c r="A58" s="61"/>
      <c r="B58" s="61"/>
      <c r="C58" s="62"/>
      <c r="D58" s="62"/>
      <c r="E58" s="123"/>
      <c r="F58" s="128"/>
      <c r="G58" s="94"/>
      <c r="H58" s="21"/>
      <c r="I58" s="46"/>
    </row>
    <row r="59" spans="1:9">
      <c r="A59" s="87" t="s">
        <v>99</v>
      </c>
      <c r="B59" s="61" t="s">
        <v>5</v>
      </c>
      <c r="C59" s="62">
        <f>SUM(C60:C66)</f>
        <v>2758909880</v>
      </c>
      <c r="D59" s="62">
        <f>SUM(D60:D66)</f>
        <v>6811500000</v>
      </c>
      <c r="E59" s="124">
        <f>I59/D59*100%</f>
        <v>0.85440431622990531</v>
      </c>
      <c r="F59" s="125">
        <f>SUM(F60:F66)</f>
        <v>4903916714</v>
      </c>
      <c r="G59" s="94">
        <f>F59/D59*100%</f>
        <v>0.71994666578580346</v>
      </c>
      <c r="H59" s="21" t="s">
        <v>0</v>
      </c>
      <c r="I59" s="62">
        <f>SUM(I60:I66)</f>
        <v>5819775000</v>
      </c>
    </row>
    <row r="60" spans="1:9" ht="30">
      <c r="A60" s="83" t="s">
        <v>33</v>
      </c>
      <c r="B60" s="22" t="s">
        <v>30</v>
      </c>
      <c r="C60" s="23"/>
      <c r="D60" s="23"/>
      <c r="E60" s="120"/>
      <c r="F60" s="116"/>
      <c r="G60" s="96"/>
      <c r="H60" s="24" t="s">
        <v>27</v>
      </c>
      <c r="I60" s="46"/>
    </row>
    <row r="61" spans="1:9" ht="30">
      <c r="A61" s="25" t="s">
        <v>82</v>
      </c>
      <c r="B61" s="25" t="s">
        <v>83</v>
      </c>
      <c r="C61" s="26"/>
      <c r="D61" s="26"/>
      <c r="E61" s="121"/>
      <c r="F61" s="117"/>
      <c r="G61" s="97"/>
      <c r="H61" s="27" t="s">
        <v>57</v>
      </c>
      <c r="I61" s="46"/>
    </row>
    <row r="62" spans="1:9" ht="30">
      <c r="A62" s="30" t="s">
        <v>84</v>
      </c>
      <c r="B62" s="30" t="s">
        <v>85</v>
      </c>
      <c r="C62" s="28">
        <v>178159880</v>
      </c>
      <c r="D62" s="106">
        <v>200000000</v>
      </c>
      <c r="E62" s="115">
        <v>1</v>
      </c>
      <c r="F62" s="107">
        <v>199976020</v>
      </c>
      <c r="G62" s="95">
        <f>F62/D62*100%</f>
        <v>0.99988010000000005</v>
      </c>
      <c r="H62" s="29" t="s">
        <v>28</v>
      </c>
      <c r="I62" s="46">
        <f t="shared" ref="I62" si="7">E62*D62</f>
        <v>200000000</v>
      </c>
    </row>
    <row r="63" spans="1:9" ht="30">
      <c r="A63" s="83" t="s">
        <v>34</v>
      </c>
      <c r="B63" s="22" t="s">
        <v>31</v>
      </c>
      <c r="C63" s="85"/>
      <c r="D63" s="85"/>
      <c r="E63" s="120"/>
      <c r="F63" s="116"/>
      <c r="G63" s="96"/>
      <c r="H63" s="24" t="s">
        <v>27</v>
      </c>
      <c r="I63" s="46"/>
    </row>
    <row r="64" spans="1:9" ht="24" customHeight="1">
      <c r="A64" s="25" t="s">
        <v>86</v>
      </c>
      <c r="B64" s="25" t="s">
        <v>87</v>
      </c>
      <c r="C64" s="132" t="s">
        <v>106</v>
      </c>
      <c r="D64" s="133">
        <f>SUM(D65:D66)</f>
        <v>3305750000</v>
      </c>
      <c r="E64" s="134">
        <f>I64/D64*100%</f>
        <v>0.85</v>
      </c>
      <c r="F64" s="133">
        <f>SUM(F65:F66)</f>
        <v>2351970347</v>
      </c>
      <c r="G64" s="135">
        <f>F64/D64*100%</f>
        <v>0.71147858942751263</v>
      </c>
      <c r="H64" s="27" t="s">
        <v>57</v>
      </c>
      <c r="I64" s="46">
        <f>SUM(I65:I66)</f>
        <v>2809887500</v>
      </c>
    </row>
    <row r="65" spans="1:9" ht="30" customHeight="1">
      <c r="A65" s="30" t="s">
        <v>88</v>
      </c>
      <c r="B65" s="30" t="s">
        <v>35</v>
      </c>
      <c r="C65" s="28">
        <v>1333900000</v>
      </c>
      <c r="D65" s="106">
        <v>1768900000</v>
      </c>
      <c r="E65" s="110">
        <v>0.85</v>
      </c>
      <c r="F65" s="107">
        <v>1238801597</v>
      </c>
      <c r="G65" s="95">
        <f>F65/D65*100%</f>
        <v>0.70032313697778281</v>
      </c>
      <c r="H65" s="29" t="s">
        <v>28</v>
      </c>
      <c r="I65" s="46">
        <f>E65*D65</f>
        <v>1503565000</v>
      </c>
    </row>
    <row r="66" spans="1:9" ht="21" customHeight="1">
      <c r="A66" s="30" t="s">
        <v>89</v>
      </c>
      <c r="B66" s="30" t="s">
        <v>36</v>
      </c>
      <c r="C66" s="28">
        <v>1246850000</v>
      </c>
      <c r="D66" s="106">
        <v>1536850000</v>
      </c>
      <c r="E66" s="110">
        <v>0.85</v>
      </c>
      <c r="F66" s="107">
        <v>1113168750</v>
      </c>
      <c r="G66" s="95">
        <f>F66/D66*100%</f>
        <v>0.72431841103555972</v>
      </c>
      <c r="H66" s="29" t="s">
        <v>28</v>
      </c>
      <c r="I66" s="46">
        <f t="shared" ref="I66" si="8">E66*D66</f>
        <v>1306322500</v>
      </c>
    </row>
    <row r="67" spans="1:9">
      <c r="A67" s="61"/>
      <c r="B67" s="61"/>
      <c r="C67" s="62"/>
      <c r="D67" s="62"/>
      <c r="E67" s="123"/>
      <c r="F67" s="128"/>
      <c r="G67" s="94"/>
      <c r="H67" s="21"/>
      <c r="I67" s="46"/>
    </row>
    <row r="68" spans="1:9">
      <c r="A68" s="87" t="s">
        <v>100</v>
      </c>
      <c r="B68" s="61" t="s">
        <v>101</v>
      </c>
      <c r="C68" s="62">
        <f>SUM(C69:C75)</f>
        <v>2121414075</v>
      </c>
      <c r="D68" s="62">
        <f>SUM(D69:D75)</f>
        <v>5358120000</v>
      </c>
      <c r="E68" s="124">
        <f>I68/D68*100%</f>
        <v>0.99962673475024821</v>
      </c>
      <c r="F68" s="125">
        <f>SUM(F69:F75)</f>
        <v>5346187175</v>
      </c>
      <c r="G68" s="94">
        <f>F68/D68*100%</f>
        <v>0.99777294554806539</v>
      </c>
      <c r="H68" s="21" t="s">
        <v>0</v>
      </c>
      <c r="I68" s="62">
        <f>SUM(I69:I75)</f>
        <v>5356120000</v>
      </c>
    </row>
    <row r="69" spans="1:9" ht="30">
      <c r="A69" s="83" t="s">
        <v>33</v>
      </c>
      <c r="B69" s="22" t="s">
        <v>30</v>
      </c>
      <c r="C69" s="23"/>
      <c r="D69" s="23"/>
      <c r="E69" s="120"/>
      <c r="F69" s="116"/>
      <c r="G69" s="96"/>
      <c r="H69" s="24" t="s">
        <v>27</v>
      </c>
      <c r="I69" s="46"/>
    </row>
    <row r="70" spans="1:9" ht="30">
      <c r="A70" s="25" t="s">
        <v>82</v>
      </c>
      <c r="B70" s="25" t="s">
        <v>83</v>
      </c>
      <c r="C70" s="26"/>
      <c r="D70" s="26"/>
      <c r="E70" s="121"/>
      <c r="F70" s="117"/>
      <c r="G70" s="97"/>
      <c r="H70" s="27" t="s">
        <v>57</v>
      </c>
      <c r="I70" s="46"/>
    </row>
    <row r="71" spans="1:9" ht="30">
      <c r="A71" s="30" t="s">
        <v>84</v>
      </c>
      <c r="B71" s="30" t="s">
        <v>85</v>
      </c>
      <c r="C71" s="28">
        <v>67354075</v>
      </c>
      <c r="D71" s="106">
        <v>100000000</v>
      </c>
      <c r="E71" s="115">
        <v>0.98</v>
      </c>
      <c r="F71" s="107">
        <v>95923375</v>
      </c>
      <c r="G71" s="95">
        <f>F71/D71*100%</f>
        <v>0.95923375</v>
      </c>
      <c r="H71" s="29" t="s">
        <v>28</v>
      </c>
      <c r="I71" s="46">
        <f t="shared" ref="I71" si="9">E71*D71</f>
        <v>98000000</v>
      </c>
    </row>
    <row r="72" spans="1:9" ht="30">
      <c r="A72" s="83" t="s">
        <v>34</v>
      </c>
      <c r="B72" s="22" t="s">
        <v>31</v>
      </c>
      <c r="C72" s="85"/>
      <c r="D72" s="85"/>
      <c r="E72" s="120"/>
      <c r="F72" s="116"/>
      <c r="G72" s="96"/>
      <c r="H72" s="24" t="s">
        <v>27</v>
      </c>
      <c r="I72" s="46"/>
    </row>
    <row r="73" spans="1:9" ht="24" customHeight="1">
      <c r="A73" s="25" t="s">
        <v>86</v>
      </c>
      <c r="B73" s="25" t="s">
        <v>87</v>
      </c>
      <c r="C73" s="132" t="s">
        <v>106</v>
      </c>
      <c r="D73" s="133">
        <f>SUM(D74:D75)</f>
        <v>2629060000</v>
      </c>
      <c r="E73" s="134">
        <f>I73/D73*100%</f>
        <v>1</v>
      </c>
      <c r="F73" s="133">
        <f>SUM(F74:F75)</f>
        <v>2625131900</v>
      </c>
      <c r="G73" s="135">
        <f>F73/D73*100%</f>
        <v>0.99850589183966898</v>
      </c>
      <c r="H73" s="27" t="s">
        <v>57</v>
      </c>
      <c r="I73" s="46">
        <f>SUM(I74:I75)</f>
        <v>2629060000</v>
      </c>
    </row>
    <row r="74" spans="1:9" ht="30.75" customHeight="1">
      <c r="A74" s="30" t="s">
        <v>88</v>
      </c>
      <c r="B74" s="30" t="s">
        <v>35</v>
      </c>
      <c r="C74" s="28">
        <v>1063900000</v>
      </c>
      <c r="D74" s="106">
        <v>1408900000</v>
      </c>
      <c r="E74" s="110">
        <v>1</v>
      </c>
      <c r="F74" s="107">
        <v>1408900000</v>
      </c>
      <c r="G74" s="95">
        <f>F74/D74*100%</f>
        <v>1</v>
      </c>
      <c r="H74" s="29" t="s">
        <v>28</v>
      </c>
      <c r="I74" s="46">
        <f t="shared" ref="I74:I75" si="10">E74*D74</f>
        <v>1408900000</v>
      </c>
    </row>
    <row r="75" spans="1:9" ht="21" customHeight="1">
      <c r="A75" s="30" t="s">
        <v>89</v>
      </c>
      <c r="B75" s="30" t="s">
        <v>36</v>
      </c>
      <c r="C75" s="28">
        <v>990160000</v>
      </c>
      <c r="D75" s="106">
        <v>1220160000</v>
      </c>
      <c r="E75" s="110">
        <v>1</v>
      </c>
      <c r="F75" s="107">
        <v>1216231900</v>
      </c>
      <c r="G75" s="95">
        <f>F75/D75*100%</f>
        <v>0.99678066810910049</v>
      </c>
      <c r="H75" s="29" t="s">
        <v>28</v>
      </c>
      <c r="I75" s="46">
        <f t="shared" si="10"/>
        <v>1220160000</v>
      </c>
    </row>
    <row r="76" spans="1:9">
      <c r="A76" s="61"/>
      <c r="B76" s="61"/>
      <c r="C76" s="62"/>
      <c r="D76" s="62"/>
      <c r="E76" s="123"/>
      <c r="F76" s="128"/>
      <c r="G76" s="94"/>
      <c r="H76" s="21"/>
      <c r="I76" s="46"/>
    </row>
    <row r="77" spans="1:9">
      <c r="A77" s="87" t="s">
        <v>102</v>
      </c>
      <c r="B77" s="61" t="s">
        <v>6</v>
      </c>
      <c r="C77" s="62">
        <f>SUM(C78:C84)</f>
        <v>3872885800</v>
      </c>
      <c r="D77" s="62">
        <f>SUM(D78:D84)</f>
        <v>9856460000</v>
      </c>
      <c r="E77" s="124">
        <f>I77/D77*100%</f>
        <v>0.94196863782737417</v>
      </c>
      <c r="F77" s="125">
        <f>SUM(F78:F84)</f>
        <v>8620262000</v>
      </c>
      <c r="G77" s="94">
        <f>F77/D77*100%</f>
        <v>0.87457992017418018</v>
      </c>
      <c r="H77" s="21" t="s">
        <v>0</v>
      </c>
      <c r="I77" s="62">
        <f>SUM(I78:I84)</f>
        <v>9284476200</v>
      </c>
    </row>
    <row r="78" spans="1:9" ht="30">
      <c r="A78" s="83" t="s">
        <v>33</v>
      </c>
      <c r="B78" s="22" t="s">
        <v>30</v>
      </c>
      <c r="C78" s="23"/>
      <c r="D78" s="23"/>
      <c r="E78" s="113"/>
      <c r="F78" s="114"/>
      <c r="G78" s="96"/>
      <c r="H78" s="24" t="s">
        <v>27</v>
      </c>
      <c r="I78" s="46"/>
    </row>
    <row r="79" spans="1:9" ht="30">
      <c r="A79" s="25" t="s">
        <v>82</v>
      </c>
      <c r="B79" s="25" t="s">
        <v>83</v>
      </c>
      <c r="C79" s="26"/>
      <c r="D79" s="26"/>
      <c r="E79" s="111"/>
      <c r="F79" s="108"/>
      <c r="G79" s="97"/>
      <c r="H79" s="27" t="s">
        <v>57</v>
      </c>
      <c r="I79" s="46"/>
    </row>
    <row r="80" spans="1:9" ht="30">
      <c r="A80" s="30" t="s">
        <v>84</v>
      </c>
      <c r="B80" s="30" t="s">
        <v>85</v>
      </c>
      <c r="C80" s="28">
        <v>69655800</v>
      </c>
      <c r="D80" s="28">
        <v>100000000</v>
      </c>
      <c r="E80" s="110">
        <v>0.96</v>
      </c>
      <c r="F80" s="107">
        <v>90344400</v>
      </c>
      <c r="G80" s="95">
        <f>F80/D80*100%</f>
        <v>0.90344400000000002</v>
      </c>
      <c r="H80" s="29" t="s">
        <v>28</v>
      </c>
      <c r="I80" s="46">
        <f t="shared" ref="I80" si="11">E80*D80</f>
        <v>96000000</v>
      </c>
    </row>
    <row r="81" spans="1:9" ht="30">
      <c r="A81" s="83" t="s">
        <v>34</v>
      </c>
      <c r="B81" s="22" t="s">
        <v>31</v>
      </c>
      <c r="C81" s="85"/>
      <c r="D81" s="85"/>
      <c r="E81" s="113"/>
      <c r="F81" s="114"/>
      <c r="G81" s="96"/>
      <c r="H81" s="24" t="s">
        <v>27</v>
      </c>
      <c r="I81" s="46"/>
    </row>
    <row r="82" spans="1:9" ht="24" customHeight="1">
      <c r="A82" s="25" t="s">
        <v>86</v>
      </c>
      <c r="B82" s="25" t="s">
        <v>87</v>
      </c>
      <c r="C82" s="132" t="s">
        <v>106</v>
      </c>
      <c r="D82" s="133">
        <f>SUM(D83:D84)</f>
        <v>4878230000</v>
      </c>
      <c r="E82" s="134">
        <f>I82/D82*100%</f>
        <v>0.94178382323096699</v>
      </c>
      <c r="F82" s="133">
        <f>SUM(F83:F84)</f>
        <v>4264958800</v>
      </c>
      <c r="G82" s="135">
        <f>F82/D82*100%</f>
        <v>0.87428407434663802</v>
      </c>
      <c r="H82" s="27" t="s">
        <v>57</v>
      </c>
      <c r="I82" s="46">
        <f>SUM(I83:I84)</f>
        <v>4594238100</v>
      </c>
    </row>
    <row r="83" spans="1:9" ht="30.75" customHeight="1">
      <c r="A83" s="30" t="s">
        <v>88</v>
      </c>
      <c r="B83" s="30" t="s">
        <v>35</v>
      </c>
      <c r="C83" s="28">
        <v>1968440000</v>
      </c>
      <c r="D83" s="28">
        <v>2613440000</v>
      </c>
      <c r="E83" s="110">
        <v>0.9</v>
      </c>
      <c r="F83" s="107">
        <v>2044368800</v>
      </c>
      <c r="G83" s="95">
        <f>F83/D83*100%</f>
        <v>0.78225205093669647</v>
      </c>
      <c r="H83" s="29" t="s">
        <v>28</v>
      </c>
      <c r="I83" s="46">
        <f>E83*D83</f>
        <v>2352096000</v>
      </c>
    </row>
    <row r="84" spans="1:9" ht="21" customHeight="1">
      <c r="A84" s="30" t="s">
        <v>89</v>
      </c>
      <c r="B84" s="30" t="s">
        <v>36</v>
      </c>
      <c r="C84" s="28">
        <v>1834790000</v>
      </c>
      <c r="D84" s="28">
        <v>2264790000</v>
      </c>
      <c r="E84" s="110">
        <v>0.99</v>
      </c>
      <c r="F84" s="107">
        <v>2220590000</v>
      </c>
      <c r="G84" s="95">
        <f>F84/D84*100%</f>
        <v>0.98048384176899406</v>
      </c>
      <c r="H84" s="29" t="s">
        <v>28</v>
      </c>
      <c r="I84" s="46">
        <f t="shared" ref="I84" si="12">E84*D84</f>
        <v>2242142100</v>
      </c>
    </row>
    <row r="85" spans="1:9" ht="16.5">
      <c r="A85" s="63" t="s">
        <v>49</v>
      </c>
      <c r="F85" s="78"/>
    </row>
    <row r="86" spans="1:9" ht="16.5">
      <c r="A86" s="32" t="s">
        <v>60</v>
      </c>
      <c r="F86" s="64"/>
    </row>
    <row r="87" spans="1:9" ht="16.5">
      <c r="A87" s="32" t="s">
        <v>50</v>
      </c>
      <c r="F87" s="64"/>
    </row>
    <row r="88" spans="1:9">
      <c r="A88" s="32" t="s">
        <v>51</v>
      </c>
    </row>
    <row r="89" spans="1:9" ht="16.5">
      <c r="A89" s="32" t="s">
        <v>52</v>
      </c>
      <c r="F89" s="64"/>
    </row>
    <row r="90" spans="1:9" ht="17.25" thickBot="1">
      <c r="F90" s="65"/>
    </row>
    <row r="92" spans="1:9" ht="15.75" thickBot="1"/>
    <row r="93" spans="1:9" ht="17.25" thickBot="1">
      <c r="F93" s="66"/>
    </row>
    <row r="94" spans="1:9" ht="23.25">
      <c r="A94" s="137" t="s">
        <v>47</v>
      </c>
      <c r="B94" s="137"/>
      <c r="C94" s="137"/>
      <c r="D94" s="137"/>
      <c r="E94" s="137"/>
      <c r="F94" s="137"/>
      <c r="G94" s="137"/>
      <c r="H94" s="137"/>
      <c r="I94" s="6"/>
    </row>
    <row r="95" spans="1:9">
      <c r="A95" s="10"/>
      <c r="B95" s="11"/>
      <c r="C95" s="12"/>
      <c r="D95" s="12"/>
      <c r="E95" s="12"/>
      <c r="F95" s="10"/>
      <c r="G95" s="99"/>
      <c r="H95" s="12"/>
      <c r="I95" s="6"/>
    </row>
    <row r="96" spans="1:9">
      <c r="A96" s="13" t="s">
        <v>43</v>
      </c>
      <c r="B96" s="5" t="str">
        <f>B4</f>
        <v>: 16 Desember</v>
      </c>
      <c r="C96" s="12"/>
      <c r="D96" s="12"/>
      <c r="E96" s="12"/>
      <c r="F96" s="10"/>
      <c r="G96" s="99"/>
      <c r="H96" s="12"/>
      <c r="I96" s="6"/>
    </row>
    <row r="97" spans="1:15">
      <c r="A97" s="3" t="s">
        <v>44</v>
      </c>
      <c r="B97" s="138" t="s">
        <v>92</v>
      </c>
      <c r="C97" s="138"/>
      <c r="D97" s="138"/>
      <c r="E97" s="138"/>
      <c r="F97" s="138"/>
      <c r="G97" s="138"/>
      <c r="H97" s="138"/>
      <c r="I97" s="6"/>
    </row>
    <row r="98" spans="1:15">
      <c r="A98" s="139" t="s">
        <v>26</v>
      </c>
      <c r="B98" s="139" t="s">
        <v>61</v>
      </c>
      <c r="C98" s="142" t="s">
        <v>46</v>
      </c>
      <c r="D98" s="142"/>
      <c r="E98" s="143" t="s">
        <v>37</v>
      </c>
      <c r="F98" s="144"/>
      <c r="G98" s="145"/>
      <c r="H98" s="139" t="s">
        <v>2</v>
      </c>
      <c r="I98" s="6"/>
    </row>
    <row r="99" spans="1:15">
      <c r="A99" s="140"/>
      <c r="B99" s="140"/>
      <c r="C99" s="142"/>
      <c r="D99" s="142"/>
      <c r="E99" s="131" t="s">
        <v>38</v>
      </c>
      <c r="F99" s="143" t="s">
        <v>39</v>
      </c>
      <c r="G99" s="145"/>
      <c r="H99" s="140"/>
      <c r="I99" s="6"/>
    </row>
    <row r="100" spans="1:15">
      <c r="A100" s="141"/>
      <c r="B100" s="141"/>
      <c r="C100" s="131" t="s">
        <v>53</v>
      </c>
      <c r="D100" s="92" t="s">
        <v>54</v>
      </c>
      <c r="E100" s="1" t="s">
        <v>40</v>
      </c>
      <c r="F100" s="1" t="s">
        <v>41</v>
      </c>
      <c r="G100" s="100" t="s">
        <v>40</v>
      </c>
      <c r="H100" s="141"/>
      <c r="I100" s="6"/>
    </row>
    <row r="101" spans="1:15">
      <c r="A101" s="14" t="s">
        <v>93</v>
      </c>
      <c r="B101" s="36" t="s">
        <v>3</v>
      </c>
      <c r="C101" s="17">
        <f>C103+C115+C121+C127+C133+C139</f>
        <v>32438551243</v>
      </c>
      <c r="D101" s="17">
        <f>D103+D115+D121+D127+D133+D139</f>
        <v>45887711890</v>
      </c>
      <c r="E101" s="45">
        <f>I101/D101*100%</f>
        <v>0.96330549224078998</v>
      </c>
      <c r="F101" s="67">
        <f>F103+F115+F121+F127+F133+F139</f>
        <v>42179567372</v>
      </c>
      <c r="G101" s="93">
        <f>F101/D101*100%</f>
        <v>0.9191909039420183</v>
      </c>
      <c r="H101" s="18" t="s">
        <v>1</v>
      </c>
      <c r="I101" s="46">
        <f>I103+I115+I121+I127+I133+I139</f>
        <v>44203884890</v>
      </c>
      <c r="M101" s="49">
        <f>D101-D9</f>
        <v>-23195892650</v>
      </c>
      <c r="N101" s="49">
        <f t="shared" ref="N101:O101" si="13">E101-E9</f>
        <v>-2.0494962411123918E-3</v>
      </c>
      <c r="O101" s="49">
        <f t="shared" si="13"/>
        <v>-21759608077</v>
      </c>
    </row>
    <row r="102" spans="1:15" ht="16.5">
      <c r="A102" s="14"/>
      <c r="B102" s="36"/>
      <c r="C102" s="17"/>
      <c r="D102" s="17"/>
      <c r="E102" s="45"/>
      <c r="F102" s="48"/>
      <c r="G102" s="93"/>
      <c r="H102" s="18"/>
      <c r="I102" s="46"/>
    </row>
    <row r="103" spans="1:15">
      <c r="A103" s="19" t="s">
        <v>94</v>
      </c>
      <c r="B103" s="20" t="s">
        <v>3</v>
      </c>
      <c r="C103" s="50">
        <f>SUM(C104:C113)</f>
        <v>10119995088</v>
      </c>
      <c r="D103" s="50">
        <f>SUM(D104:D113)</f>
        <v>12335359240</v>
      </c>
      <c r="E103" s="51">
        <f>I103/D103*100%</f>
        <v>0.96779437734478169</v>
      </c>
      <c r="F103" s="50">
        <f>SUM(F104:F113)</f>
        <v>11309586750</v>
      </c>
      <c r="G103" s="94">
        <f>F103/D103*100%</f>
        <v>0.91684291717474131</v>
      </c>
      <c r="H103" s="21" t="s">
        <v>0</v>
      </c>
      <c r="I103" s="50">
        <f>SUM(I104:I113)</f>
        <v>11938091315</v>
      </c>
    </row>
    <row r="104" spans="1:15" ht="30">
      <c r="A104" s="37" t="s">
        <v>32</v>
      </c>
      <c r="B104" s="38" t="s">
        <v>19</v>
      </c>
      <c r="C104" s="39"/>
      <c r="D104" s="39"/>
      <c r="E104" s="54"/>
      <c r="F104" s="68"/>
      <c r="G104" s="96"/>
      <c r="H104" s="24" t="s">
        <v>27</v>
      </c>
      <c r="I104" s="46"/>
    </row>
    <row r="105" spans="1:15" ht="30">
      <c r="A105" s="40" t="s">
        <v>62</v>
      </c>
      <c r="B105" s="40" t="s">
        <v>20</v>
      </c>
      <c r="C105" s="41">
        <f>SUM(C14:C15)</f>
        <v>32443000</v>
      </c>
      <c r="D105" s="41">
        <f>SUM(D14:D15)</f>
        <v>37443000</v>
      </c>
      <c r="E105" s="69">
        <f>I105/D105*100%</f>
        <v>0.86499265550303128</v>
      </c>
      <c r="F105" s="41">
        <f>SUM(F14:F15)</f>
        <v>29824425</v>
      </c>
      <c r="G105" s="95">
        <f>F105/D105*100%</f>
        <v>0.79652872365996319</v>
      </c>
      <c r="H105" s="29" t="s">
        <v>57</v>
      </c>
      <c r="I105" s="41">
        <f>SUM(I14:I15)</f>
        <v>32387920</v>
      </c>
    </row>
    <row r="106" spans="1:15">
      <c r="A106" s="40" t="s">
        <v>65</v>
      </c>
      <c r="B106" s="40" t="s">
        <v>21</v>
      </c>
      <c r="C106" s="70">
        <f>SUM(C17:C19)</f>
        <v>8251518768</v>
      </c>
      <c r="D106" s="70">
        <f>SUM(D17:D19)</f>
        <v>10200086920</v>
      </c>
      <c r="E106" s="69">
        <f t="shared" ref="E106:E113" si="14">I106/D106*100%</f>
        <v>0.96977366859536518</v>
      </c>
      <c r="F106" s="70">
        <f>SUM(F17:F19)</f>
        <v>9621953482</v>
      </c>
      <c r="G106" s="95">
        <f t="shared" ref="G106:G113" si="15">F106/D106*100%</f>
        <v>0.94332073417272411</v>
      </c>
      <c r="H106" s="29" t="s">
        <v>57</v>
      </c>
      <c r="I106" s="70">
        <f>SUM(I17:I19)</f>
        <v>9891775712.3999996</v>
      </c>
    </row>
    <row r="107" spans="1:15">
      <c r="A107" s="40" t="s">
        <v>69</v>
      </c>
      <c r="B107" s="40" t="s">
        <v>22</v>
      </c>
      <c r="C107" s="71"/>
      <c r="D107" s="71"/>
      <c r="E107" s="69"/>
      <c r="F107" s="71"/>
      <c r="G107" s="95"/>
      <c r="H107" s="29" t="s">
        <v>57</v>
      </c>
      <c r="I107" s="71"/>
    </row>
    <row r="108" spans="1:15">
      <c r="A108" s="40" t="s">
        <v>71</v>
      </c>
      <c r="B108" s="40" t="s">
        <v>23</v>
      </c>
      <c r="C108" s="70">
        <f>SUM(C24:C27)</f>
        <v>133686250</v>
      </c>
      <c r="D108" s="70">
        <f>SUM(D24:D27)</f>
        <v>223686250</v>
      </c>
      <c r="E108" s="69">
        <f t="shared" si="14"/>
        <v>0.96244740121487127</v>
      </c>
      <c r="F108" s="70">
        <f>SUM(F24:F27)</f>
        <v>210132575</v>
      </c>
      <c r="G108" s="95">
        <f t="shared" si="15"/>
        <v>0.93940765245963931</v>
      </c>
      <c r="H108" s="29" t="s">
        <v>57</v>
      </c>
      <c r="I108" s="70">
        <f>SUM(I24:I27)</f>
        <v>215286250</v>
      </c>
    </row>
    <row r="109" spans="1:15" ht="30">
      <c r="A109" s="104" t="s">
        <v>76</v>
      </c>
      <c r="B109" s="104" t="s">
        <v>58</v>
      </c>
      <c r="C109" s="105">
        <f>SUM(C29)</f>
        <v>150000000</v>
      </c>
      <c r="D109" s="105">
        <f>SUM(D29)</f>
        <v>214000000</v>
      </c>
      <c r="E109" s="69">
        <f t="shared" si="14"/>
        <v>1</v>
      </c>
      <c r="F109" s="105">
        <f>SUM(F29)</f>
        <v>204000000</v>
      </c>
      <c r="G109" s="95">
        <f t="shared" si="15"/>
        <v>0.95327102803738317</v>
      </c>
      <c r="H109" s="27" t="s">
        <v>57</v>
      </c>
      <c r="I109" s="105">
        <f>SUM(I29)</f>
        <v>214000000</v>
      </c>
    </row>
    <row r="110" spans="1:15" ht="30">
      <c r="A110" s="40" t="s">
        <v>77</v>
      </c>
      <c r="B110" s="40" t="s">
        <v>24</v>
      </c>
      <c r="C110" s="70">
        <f>SUM(C31:C32)</f>
        <v>470068000</v>
      </c>
      <c r="D110" s="70">
        <f>SUM(D31:D32)</f>
        <v>486364000</v>
      </c>
      <c r="E110" s="69">
        <f t="shared" si="14"/>
        <v>0.95</v>
      </c>
      <c r="F110" s="70">
        <f>SUM(F31:F32)</f>
        <v>260787148</v>
      </c>
      <c r="G110" s="95">
        <f t="shared" si="15"/>
        <v>0.53619747349721603</v>
      </c>
      <c r="H110" s="29" t="s">
        <v>57</v>
      </c>
      <c r="I110" s="70">
        <f>SUM(I31:I32)</f>
        <v>462045800</v>
      </c>
    </row>
    <row r="111" spans="1:15" ht="30">
      <c r="A111" s="40" t="s">
        <v>80</v>
      </c>
      <c r="B111" s="40" t="s">
        <v>25</v>
      </c>
      <c r="C111" s="70">
        <f>SUM(C34:C35)</f>
        <v>432728270</v>
      </c>
      <c r="D111" s="70">
        <f>SUM(D34:D35)</f>
        <v>449228270</v>
      </c>
      <c r="E111" s="69">
        <f t="shared" si="14"/>
        <v>0.95057878837411547</v>
      </c>
      <c r="F111" s="70">
        <f>SUM(F34:F35)</f>
        <v>312283555</v>
      </c>
      <c r="G111" s="95">
        <f t="shared" si="15"/>
        <v>0.6951556165421201</v>
      </c>
      <c r="H111" s="29" t="s">
        <v>57</v>
      </c>
      <c r="I111" s="70">
        <f>SUM(I34:I35)</f>
        <v>427026864.60000002</v>
      </c>
    </row>
    <row r="112" spans="1:15" ht="30">
      <c r="A112" s="37" t="s">
        <v>33</v>
      </c>
      <c r="B112" s="38" t="s">
        <v>30</v>
      </c>
      <c r="C112" s="72"/>
      <c r="D112" s="72"/>
      <c r="E112" s="69"/>
      <c r="F112" s="68"/>
      <c r="G112" s="95"/>
      <c r="H112" s="24" t="s">
        <v>27</v>
      </c>
      <c r="I112" s="46"/>
    </row>
    <row r="113" spans="1:9" ht="30">
      <c r="A113" s="40" t="s">
        <v>82</v>
      </c>
      <c r="B113" s="40" t="s">
        <v>83</v>
      </c>
      <c r="C113" s="70">
        <f>SUM(C38)</f>
        <v>649550800</v>
      </c>
      <c r="D113" s="70">
        <f>SUM(D38)</f>
        <v>724550800</v>
      </c>
      <c r="E113" s="69">
        <f t="shared" si="14"/>
        <v>0.96</v>
      </c>
      <c r="F113" s="70">
        <f>SUM(F38)</f>
        <v>670605565</v>
      </c>
      <c r="G113" s="95">
        <f t="shared" si="15"/>
        <v>0.92554664904103345</v>
      </c>
      <c r="H113" s="29" t="s">
        <v>57</v>
      </c>
      <c r="I113" s="70">
        <f>SUM(I38)</f>
        <v>695568768</v>
      </c>
    </row>
    <row r="114" spans="1:9">
      <c r="A114" s="74"/>
      <c r="B114" s="74"/>
      <c r="C114" s="75"/>
      <c r="D114" s="75"/>
      <c r="E114" s="76"/>
      <c r="F114" s="90"/>
      <c r="G114" s="102"/>
      <c r="H114" s="60"/>
      <c r="I114" s="46"/>
    </row>
    <row r="115" spans="1:9">
      <c r="A115" s="91" t="s">
        <v>96</v>
      </c>
      <c r="B115" s="20" t="s">
        <v>97</v>
      </c>
      <c r="C115" s="50">
        <f>SUM(C116:C119)</f>
        <v>3505442850</v>
      </c>
      <c r="D115" s="50">
        <f>SUM(D116:D119)</f>
        <v>4521982650</v>
      </c>
      <c r="E115" s="51">
        <f>I115/D115*100%</f>
        <v>0.99365093207511535</v>
      </c>
      <c r="F115" s="50">
        <f>SUM(F116:F119)</f>
        <v>4433156300</v>
      </c>
      <c r="G115" s="94">
        <f>F115/D115*100%</f>
        <v>0.9803567689495668</v>
      </c>
      <c r="H115" s="21" t="s">
        <v>0</v>
      </c>
      <c r="I115" s="50">
        <f>SUM(I116:I119)</f>
        <v>4493272275</v>
      </c>
    </row>
    <row r="116" spans="1:9" ht="30">
      <c r="A116" s="37" t="s">
        <v>33</v>
      </c>
      <c r="B116" s="38" t="s">
        <v>30</v>
      </c>
      <c r="C116" s="39"/>
      <c r="D116" s="39"/>
      <c r="E116" s="54"/>
      <c r="F116" s="80"/>
      <c r="G116" s="96"/>
      <c r="H116" s="24" t="s">
        <v>27</v>
      </c>
      <c r="I116" s="46"/>
    </row>
    <row r="117" spans="1:9" ht="30">
      <c r="A117" s="40" t="s">
        <v>82</v>
      </c>
      <c r="B117" s="40" t="s">
        <v>83</v>
      </c>
      <c r="C117" s="41">
        <f>SUM(C44)</f>
        <v>58460200</v>
      </c>
      <c r="D117" s="41">
        <f>SUM(D44)</f>
        <v>100000000</v>
      </c>
      <c r="E117" s="69">
        <f t="shared" ref="E117:E119" si="16">I117/D117*100%</f>
        <v>0.97</v>
      </c>
      <c r="F117" s="41">
        <f>SUM(F44)</f>
        <v>94214150</v>
      </c>
      <c r="G117" s="95">
        <f t="shared" ref="G117:G119" si="17">F117/D117*100%</f>
        <v>0.94214149999999997</v>
      </c>
      <c r="H117" s="29" t="s">
        <v>57</v>
      </c>
      <c r="I117" s="41">
        <f>SUM(I44)</f>
        <v>97000000</v>
      </c>
    </row>
    <row r="118" spans="1:9" ht="30">
      <c r="A118" s="37" t="s">
        <v>34</v>
      </c>
      <c r="B118" s="38" t="s">
        <v>31</v>
      </c>
      <c r="C118" s="72"/>
      <c r="D118" s="72"/>
      <c r="E118" s="69"/>
      <c r="F118" s="80"/>
      <c r="G118" s="95"/>
      <c r="H118" s="24" t="s">
        <v>27</v>
      </c>
      <c r="I118" s="46"/>
    </row>
    <row r="119" spans="1:9">
      <c r="A119" s="40" t="s">
        <v>86</v>
      </c>
      <c r="B119" s="40" t="s">
        <v>87</v>
      </c>
      <c r="C119" s="70">
        <f>SUM(C47:C48)</f>
        <v>3446982650</v>
      </c>
      <c r="D119" s="70">
        <f>SUM(D47:D48)</f>
        <v>4421982650</v>
      </c>
      <c r="E119" s="69">
        <f t="shared" si="16"/>
        <v>0.99418578112241118</v>
      </c>
      <c r="F119" s="70">
        <f>SUM(F47:F48)</f>
        <v>4338942150</v>
      </c>
      <c r="G119" s="95">
        <f t="shared" si="17"/>
        <v>0.98122098014111381</v>
      </c>
      <c r="H119" s="29" t="s">
        <v>57</v>
      </c>
      <c r="I119" s="70">
        <f>SUM(I47:I48)</f>
        <v>4396272275</v>
      </c>
    </row>
    <row r="120" spans="1:9">
      <c r="A120" s="20"/>
      <c r="B120" s="20"/>
      <c r="C120" s="50"/>
      <c r="D120" s="50"/>
      <c r="E120" s="51"/>
      <c r="F120" s="79"/>
      <c r="G120" s="94"/>
      <c r="H120" s="21"/>
      <c r="I120" s="46"/>
    </row>
    <row r="121" spans="1:9">
      <c r="A121" s="91" t="s">
        <v>98</v>
      </c>
      <c r="B121" s="20" t="s">
        <v>4</v>
      </c>
      <c r="C121" s="50">
        <f>SUM(C122:C125)</f>
        <v>10059903550</v>
      </c>
      <c r="D121" s="50">
        <f>SUM(D122:D125)</f>
        <v>12939100000</v>
      </c>
      <c r="E121" s="51">
        <f>I121/D121*100%</f>
        <v>0.98547021044740357</v>
      </c>
      <c r="F121" s="50">
        <f>SUM(F122:F125)</f>
        <v>12543560680</v>
      </c>
      <c r="G121" s="94">
        <f>F121/D121*100%</f>
        <v>0.96943069301574303</v>
      </c>
      <c r="H121" s="21" t="s">
        <v>0</v>
      </c>
      <c r="I121" s="50">
        <f>SUM(I122:I125)</f>
        <v>12751097600</v>
      </c>
    </row>
    <row r="122" spans="1:9" ht="30">
      <c r="A122" s="37" t="s">
        <v>33</v>
      </c>
      <c r="B122" s="38" t="s">
        <v>30</v>
      </c>
      <c r="C122" s="39"/>
      <c r="D122" s="39"/>
      <c r="E122" s="54"/>
      <c r="F122" s="80"/>
      <c r="G122" s="96"/>
      <c r="H122" s="24" t="s">
        <v>27</v>
      </c>
      <c r="I122" s="46"/>
    </row>
    <row r="123" spans="1:9" ht="30">
      <c r="A123" s="40" t="s">
        <v>82</v>
      </c>
      <c r="B123" s="40" t="s">
        <v>83</v>
      </c>
      <c r="C123" s="41">
        <f>SUM(C53)</f>
        <v>70803550</v>
      </c>
      <c r="D123" s="41">
        <f>SUM(D53)</f>
        <v>100000000</v>
      </c>
      <c r="E123" s="69">
        <f t="shared" ref="E123:E125" si="18">I123/D123*100%</f>
        <v>1</v>
      </c>
      <c r="F123" s="41">
        <f>SUM(F53)</f>
        <v>99997000</v>
      </c>
      <c r="G123" s="95">
        <f t="shared" ref="G123:G125" si="19">F123/D123*100%</f>
        <v>0.99997000000000003</v>
      </c>
      <c r="H123" s="29" t="s">
        <v>57</v>
      </c>
      <c r="I123" s="41">
        <f>SUM(I53)</f>
        <v>100000000</v>
      </c>
    </row>
    <row r="124" spans="1:9" ht="30">
      <c r="A124" s="37" t="s">
        <v>34</v>
      </c>
      <c r="B124" s="38" t="s">
        <v>31</v>
      </c>
      <c r="C124" s="72"/>
      <c r="D124" s="72"/>
      <c r="E124" s="69"/>
      <c r="F124" s="80"/>
      <c r="G124" s="95"/>
      <c r="H124" s="24" t="s">
        <v>27</v>
      </c>
      <c r="I124" s="46"/>
    </row>
    <row r="125" spans="1:9">
      <c r="A125" s="40" t="s">
        <v>86</v>
      </c>
      <c r="B125" s="40" t="s">
        <v>87</v>
      </c>
      <c r="C125" s="70">
        <f>SUM(C56:C57)</f>
        <v>9989100000</v>
      </c>
      <c r="D125" s="70">
        <f>SUM(D56:D57)</f>
        <v>12839100000</v>
      </c>
      <c r="E125" s="69">
        <f t="shared" si="18"/>
        <v>0.98535704216027609</v>
      </c>
      <c r="F125" s="70">
        <f>SUM(F56:F57)</f>
        <v>12443563680</v>
      </c>
      <c r="G125" s="95">
        <f t="shared" si="19"/>
        <v>0.96919283127322009</v>
      </c>
      <c r="H125" s="29" t="s">
        <v>57</v>
      </c>
      <c r="I125" s="70">
        <f>SUM(I56:I57)</f>
        <v>12651097600</v>
      </c>
    </row>
    <row r="126" spans="1:9">
      <c r="A126" s="20"/>
      <c r="B126" s="20"/>
      <c r="C126" s="50"/>
      <c r="D126" s="50"/>
      <c r="E126" s="51"/>
      <c r="F126" s="79"/>
      <c r="G126" s="94"/>
      <c r="H126" s="21"/>
      <c r="I126" s="46"/>
    </row>
    <row r="127" spans="1:9">
      <c r="A127" s="91" t="s">
        <v>99</v>
      </c>
      <c r="B127" s="20" t="s">
        <v>5</v>
      </c>
      <c r="C127" s="50">
        <f>SUM(C128:C131)</f>
        <v>2758909880</v>
      </c>
      <c r="D127" s="50">
        <f>SUM(D128:D131)</f>
        <v>3505750000</v>
      </c>
      <c r="E127" s="51">
        <f>I127/D127*100%</f>
        <v>0.85855737003494259</v>
      </c>
      <c r="F127" s="50">
        <f>SUM(F128:F131)</f>
        <v>2551946367</v>
      </c>
      <c r="G127" s="94">
        <f>F127/D127*100%</f>
        <v>0.72793164572488056</v>
      </c>
      <c r="H127" s="21" t="s">
        <v>0</v>
      </c>
      <c r="I127" s="50">
        <f>SUM(I128:I131)</f>
        <v>3009887500</v>
      </c>
    </row>
    <row r="128" spans="1:9" ht="30">
      <c r="A128" s="37" t="s">
        <v>33</v>
      </c>
      <c r="B128" s="38" t="s">
        <v>30</v>
      </c>
      <c r="C128" s="39"/>
      <c r="D128" s="39"/>
      <c r="E128" s="77"/>
      <c r="F128" s="80"/>
      <c r="G128" s="96"/>
      <c r="H128" s="24" t="s">
        <v>27</v>
      </c>
      <c r="I128" s="46"/>
    </row>
    <row r="129" spans="1:9" ht="30">
      <c r="A129" s="40" t="s">
        <v>82</v>
      </c>
      <c r="B129" s="40" t="s">
        <v>83</v>
      </c>
      <c r="C129" s="41">
        <f>SUM(C62)</f>
        <v>178159880</v>
      </c>
      <c r="D129" s="41">
        <f>SUM(D62)</f>
        <v>200000000</v>
      </c>
      <c r="E129" s="69">
        <f t="shared" ref="E129:E131" si="20">I129/D129*100%</f>
        <v>1</v>
      </c>
      <c r="F129" s="41">
        <f>SUM(F62)</f>
        <v>199976020</v>
      </c>
      <c r="G129" s="95">
        <f t="shared" ref="G129:G131" si="21">F129/D129*100%</f>
        <v>0.99988010000000005</v>
      </c>
      <c r="H129" s="29" t="s">
        <v>57</v>
      </c>
      <c r="I129" s="41">
        <f>SUM(I62)</f>
        <v>200000000</v>
      </c>
    </row>
    <row r="130" spans="1:9" ht="30">
      <c r="A130" s="37" t="s">
        <v>34</v>
      </c>
      <c r="B130" s="38" t="s">
        <v>31</v>
      </c>
      <c r="C130" s="72"/>
      <c r="D130" s="72"/>
      <c r="E130" s="69"/>
      <c r="F130" s="80"/>
      <c r="G130" s="95"/>
      <c r="H130" s="24" t="s">
        <v>27</v>
      </c>
      <c r="I130" s="46"/>
    </row>
    <row r="131" spans="1:9">
      <c r="A131" s="40" t="s">
        <v>86</v>
      </c>
      <c r="B131" s="40" t="s">
        <v>87</v>
      </c>
      <c r="C131" s="70">
        <f>SUM(C65:C66)</f>
        <v>2580750000</v>
      </c>
      <c r="D131" s="70">
        <f>SUM(D65:D66)</f>
        <v>3305750000</v>
      </c>
      <c r="E131" s="69">
        <f t="shared" si="20"/>
        <v>0.85</v>
      </c>
      <c r="F131" s="70">
        <f>SUM(F65:F66)</f>
        <v>2351970347</v>
      </c>
      <c r="G131" s="95">
        <f t="shared" si="21"/>
        <v>0.71147858942751263</v>
      </c>
      <c r="H131" s="29" t="s">
        <v>57</v>
      </c>
      <c r="I131" s="70">
        <f>SUM(I65:I66)</f>
        <v>2809887500</v>
      </c>
    </row>
    <row r="132" spans="1:9">
      <c r="A132" s="20"/>
      <c r="B132" s="20"/>
      <c r="C132" s="50"/>
      <c r="D132" s="50"/>
      <c r="E132" s="51"/>
      <c r="F132" s="79"/>
      <c r="G132" s="94"/>
      <c r="H132" s="21"/>
      <c r="I132" s="46"/>
    </row>
    <row r="133" spans="1:9">
      <c r="A133" s="91" t="s">
        <v>100</v>
      </c>
      <c r="B133" s="20" t="s">
        <v>101</v>
      </c>
      <c r="C133" s="50">
        <f>SUM(C134:C137)</f>
        <v>2121414075</v>
      </c>
      <c r="D133" s="50">
        <f>SUM(D134:D137)</f>
        <v>2729060000</v>
      </c>
      <c r="E133" s="51">
        <f>I133/D133*100%</f>
        <v>0.99926714692971208</v>
      </c>
      <c r="F133" s="50">
        <f>SUM(F134:F137)</f>
        <v>2721055275</v>
      </c>
      <c r="G133" s="94">
        <f>F133/D133*100%</f>
        <v>0.9970668563534697</v>
      </c>
      <c r="H133" s="21" t="s">
        <v>0</v>
      </c>
      <c r="I133" s="50">
        <f>SUM(I134:I137)</f>
        <v>2727060000</v>
      </c>
    </row>
    <row r="134" spans="1:9" ht="30">
      <c r="A134" s="37" t="s">
        <v>33</v>
      </c>
      <c r="B134" s="38" t="s">
        <v>30</v>
      </c>
      <c r="C134" s="39"/>
      <c r="D134" s="39"/>
      <c r="E134" s="77"/>
      <c r="F134" s="80"/>
      <c r="G134" s="96"/>
      <c r="H134" s="24" t="s">
        <v>27</v>
      </c>
      <c r="I134" s="46"/>
    </row>
    <row r="135" spans="1:9" ht="30">
      <c r="A135" s="40" t="s">
        <v>82</v>
      </c>
      <c r="B135" s="40" t="s">
        <v>83</v>
      </c>
      <c r="C135" s="41">
        <f>SUM(C71)</f>
        <v>67354075</v>
      </c>
      <c r="D135" s="41">
        <f>SUM(D71)</f>
        <v>100000000</v>
      </c>
      <c r="E135" s="69">
        <f t="shared" ref="E135:E137" si="22">I135/D135*100%</f>
        <v>0.98</v>
      </c>
      <c r="F135" s="41">
        <f>SUM(F71)</f>
        <v>95923375</v>
      </c>
      <c r="G135" s="95">
        <f t="shared" ref="G135:G137" si="23">F135/D135*100%</f>
        <v>0.95923375</v>
      </c>
      <c r="H135" s="29" t="s">
        <v>57</v>
      </c>
      <c r="I135" s="41">
        <f>SUM(I71)</f>
        <v>98000000</v>
      </c>
    </row>
    <row r="136" spans="1:9" ht="30">
      <c r="A136" s="37" t="s">
        <v>34</v>
      </c>
      <c r="B136" s="38" t="s">
        <v>31</v>
      </c>
      <c r="C136" s="72"/>
      <c r="D136" s="72"/>
      <c r="E136" s="69"/>
      <c r="F136" s="80"/>
      <c r="G136" s="95"/>
      <c r="H136" s="24" t="s">
        <v>27</v>
      </c>
      <c r="I136" s="46"/>
    </row>
    <row r="137" spans="1:9">
      <c r="A137" s="40" t="s">
        <v>86</v>
      </c>
      <c r="B137" s="40" t="s">
        <v>87</v>
      </c>
      <c r="C137" s="70">
        <f>SUM(C74:C75)</f>
        <v>2054060000</v>
      </c>
      <c r="D137" s="70">
        <f>SUM(D74:D75)</f>
        <v>2629060000</v>
      </c>
      <c r="E137" s="69">
        <f t="shared" si="22"/>
        <v>1</v>
      </c>
      <c r="F137" s="70">
        <f>SUM(F74:F75)</f>
        <v>2625131900</v>
      </c>
      <c r="G137" s="95">
        <f t="shared" si="23"/>
        <v>0.99850589183966898</v>
      </c>
      <c r="H137" s="29" t="s">
        <v>57</v>
      </c>
      <c r="I137" s="70">
        <f>SUM(I74:I75)</f>
        <v>2629060000</v>
      </c>
    </row>
    <row r="138" spans="1:9">
      <c r="A138" s="20"/>
      <c r="B138" s="20"/>
      <c r="C138" s="50"/>
      <c r="D138" s="50"/>
      <c r="E138" s="51"/>
      <c r="F138" s="79"/>
      <c r="G138" s="94"/>
      <c r="H138" s="21"/>
      <c r="I138" s="46"/>
    </row>
    <row r="139" spans="1:9">
      <c r="A139" s="91" t="s">
        <v>102</v>
      </c>
      <c r="B139" s="20" t="s">
        <v>6</v>
      </c>
      <c r="C139" s="50">
        <f>SUM(C140:C143)</f>
        <v>3872885800</v>
      </c>
      <c r="D139" s="50">
        <f>SUM(D140:D143)</f>
        <v>9856460000</v>
      </c>
      <c r="E139" s="51">
        <f>I139/D139*100%</f>
        <v>0.94196863782737417</v>
      </c>
      <c r="F139" s="79">
        <f>SUM(F140:F143)</f>
        <v>8620262000</v>
      </c>
      <c r="G139" s="94">
        <f>F139/D139*100%</f>
        <v>0.87457992017418018</v>
      </c>
      <c r="H139" s="21" t="s">
        <v>0</v>
      </c>
      <c r="I139" s="46">
        <f>SUM(I140:I143)</f>
        <v>9284476200</v>
      </c>
    </row>
    <row r="140" spans="1:9" ht="30">
      <c r="A140" s="37" t="s">
        <v>33</v>
      </c>
      <c r="B140" s="38" t="s">
        <v>30</v>
      </c>
      <c r="C140" s="39"/>
      <c r="D140" s="39"/>
      <c r="E140" s="54"/>
      <c r="F140" s="68"/>
      <c r="G140" s="96"/>
      <c r="H140" s="24" t="s">
        <v>27</v>
      </c>
      <c r="I140" s="46"/>
    </row>
    <row r="141" spans="1:9" ht="30">
      <c r="A141" s="40" t="s">
        <v>82</v>
      </c>
      <c r="B141" s="40" t="s">
        <v>83</v>
      </c>
      <c r="C141" s="41">
        <f>SUM(C80)</f>
        <v>69655800</v>
      </c>
      <c r="D141" s="41">
        <f>SUM(D80)</f>
        <v>100000000</v>
      </c>
      <c r="E141" s="69">
        <f t="shared" ref="E141:E143" si="24">I141/D141*100%</f>
        <v>0.96</v>
      </c>
      <c r="F141" s="41">
        <f>SUM(F80)</f>
        <v>90344400</v>
      </c>
      <c r="G141" s="95">
        <f t="shared" ref="G141:G143" si="25">F141/D141*100%</f>
        <v>0.90344400000000002</v>
      </c>
      <c r="H141" s="29" t="s">
        <v>57</v>
      </c>
      <c r="I141" s="41">
        <f>SUM(I80)</f>
        <v>96000000</v>
      </c>
    </row>
    <row r="142" spans="1:9" ht="30">
      <c r="A142" s="37" t="s">
        <v>34</v>
      </c>
      <c r="B142" s="38" t="s">
        <v>31</v>
      </c>
      <c r="C142" s="72"/>
      <c r="D142" s="72"/>
      <c r="E142" s="69"/>
      <c r="F142" s="68"/>
      <c r="G142" s="95"/>
      <c r="H142" s="24" t="s">
        <v>27</v>
      </c>
      <c r="I142" s="46"/>
    </row>
    <row r="143" spans="1:9">
      <c r="A143" s="40" t="s">
        <v>86</v>
      </c>
      <c r="B143" s="40" t="s">
        <v>87</v>
      </c>
      <c r="C143" s="70">
        <f>SUM(C82:C84)</f>
        <v>3803230000</v>
      </c>
      <c r="D143" s="70">
        <f>SUM(D82:D84)</f>
        <v>9756460000</v>
      </c>
      <c r="E143" s="69">
        <f t="shared" si="24"/>
        <v>0.94178382323096699</v>
      </c>
      <c r="F143" s="70">
        <f>SUM(F82:F84)</f>
        <v>8529917600</v>
      </c>
      <c r="G143" s="95">
        <f t="shared" si="25"/>
        <v>0.87428407434663802</v>
      </c>
      <c r="H143" s="29" t="s">
        <v>57</v>
      </c>
      <c r="I143" s="70">
        <f>SUM(I82:I84)</f>
        <v>9188476200</v>
      </c>
    </row>
    <row r="144" spans="1:9">
      <c r="A144" s="44"/>
      <c r="B144" s="7"/>
      <c r="C144" s="8"/>
      <c r="D144" s="8"/>
      <c r="E144" s="44"/>
      <c r="F144" s="6"/>
      <c r="G144" s="98"/>
      <c r="H144" s="44"/>
      <c r="I144" s="6"/>
    </row>
    <row r="145" spans="1:15">
      <c r="A145" s="44"/>
      <c r="B145" s="7"/>
      <c r="C145" s="8"/>
      <c r="D145" s="8"/>
      <c r="E145" s="44"/>
      <c r="F145" s="6"/>
      <c r="G145" s="98"/>
      <c r="H145" s="44"/>
      <c r="I145" s="6"/>
    </row>
    <row r="146" spans="1:15">
      <c r="A146" s="44"/>
      <c r="B146" s="7"/>
      <c r="C146" s="8"/>
      <c r="D146" s="8"/>
      <c r="E146" s="44"/>
      <c r="F146" s="6"/>
      <c r="G146" s="98"/>
      <c r="H146" s="44"/>
      <c r="I146" s="6"/>
    </row>
    <row r="147" spans="1:15">
      <c r="A147" s="44"/>
      <c r="B147" s="7"/>
      <c r="C147" s="8"/>
      <c r="D147" s="8"/>
      <c r="E147" s="44"/>
      <c r="F147" s="6"/>
      <c r="G147" s="98"/>
      <c r="H147" s="44"/>
      <c r="I147" s="6"/>
    </row>
    <row r="148" spans="1:15" ht="23.25">
      <c r="A148" s="137" t="s">
        <v>48</v>
      </c>
      <c r="B148" s="137"/>
      <c r="C148" s="137"/>
      <c r="D148" s="137"/>
      <c r="E148" s="137"/>
      <c r="F148" s="137"/>
      <c r="G148" s="137"/>
      <c r="H148" s="137"/>
      <c r="I148" s="6"/>
    </row>
    <row r="149" spans="1:15">
      <c r="A149" s="10"/>
      <c r="B149" s="11"/>
      <c r="C149" s="12"/>
      <c r="D149" s="12"/>
      <c r="E149" s="12"/>
      <c r="F149" s="10"/>
      <c r="G149" s="99"/>
      <c r="H149" s="12"/>
      <c r="I149" s="6"/>
    </row>
    <row r="150" spans="1:15">
      <c r="A150" s="13" t="s">
        <v>43</v>
      </c>
      <c r="B150" s="5" t="str">
        <f>B4</f>
        <v>: 16 Desember</v>
      </c>
      <c r="C150" s="12"/>
      <c r="D150" s="12"/>
      <c r="E150" s="12"/>
      <c r="F150" s="10"/>
      <c r="G150" s="99"/>
      <c r="H150" s="12"/>
      <c r="I150" s="6"/>
    </row>
    <row r="151" spans="1:15">
      <c r="A151" s="3" t="s">
        <v>44</v>
      </c>
      <c r="B151" s="138" t="s">
        <v>92</v>
      </c>
      <c r="C151" s="138"/>
      <c r="D151" s="138"/>
      <c r="E151" s="138"/>
      <c r="F151" s="138"/>
      <c r="G151" s="138"/>
      <c r="H151" s="138"/>
      <c r="I151" s="6"/>
    </row>
    <row r="152" spans="1:15">
      <c r="A152" s="139" t="s">
        <v>26</v>
      </c>
      <c r="B152" s="139" t="s">
        <v>27</v>
      </c>
      <c r="C152" s="142" t="s">
        <v>46</v>
      </c>
      <c r="D152" s="142"/>
      <c r="E152" s="143" t="s">
        <v>37</v>
      </c>
      <c r="F152" s="144"/>
      <c r="G152" s="145"/>
      <c r="H152" s="139" t="s">
        <v>2</v>
      </c>
      <c r="I152" s="6"/>
    </row>
    <row r="153" spans="1:15">
      <c r="A153" s="140"/>
      <c r="B153" s="140"/>
      <c r="C153" s="142"/>
      <c r="D153" s="142"/>
      <c r="E153" s="131" t="s">
        <v>38</v>
      </c>
      <c r="F153" s="143" t="s">
        <v>39</v>
      </c>
      <c r="G153" s="145"/>
      <c r="H153" s="140"/>
      <c r="I153" s="6"/>
    </row>
    <row r="154" spans="1:15">
      <c r="A154" s="141"/>
      <c r="B154" s="141"/>
      <c r="C154" s="131" t="s">
        <v>53</v>
      </c>
      <c r="D154" s="92" t="s">
        <v>54</v>
      </c>
      <c r="E154" s="1" t="s">
        <v>40</v>
      </c>
      <c r="F154" s="1" t="s">
        <v>41</v>
      </c>
      <c r="G154" s="100" t="s">
        <v>40</v>
      </c>
      <c r="H154" s="141"/>
      <c r="I154" s="6"/>
    </row>
    <row r="155" spans="1:15">
      <c r="A155" s="14" t="s">
        <v>93</v>
      </c>
      <c r="B155" s="36" t="s">
        <v>3</v>
      </c>
      <c r="C155" s="17">
        <f>C157+C161+C165+C169+C173+C177</f>
        <v>32438551243</v>
      </c>
      <c r="D155" s="17">
        <f>D157+D161+D165+D169+D173+D177</f>
        <v>45887711890</v>
      </c>
      <c r="E155" s="45">
        <f>I155/D155*100%</f>
        <v>0.96330549224078998</v>
      </c>
      <c r="F155" s="67">
        <f>F157+F161+F165+F169+F173+F177</f>
        <v>42179567372</v>
      </c>
      <c r="G155" s="93">
        <f>F155/D155*100%</f>
        <v>0.9191909039420183</v>
      </c>
      <c r="H155" s="18" t="s">
        <v>1</v>
      </c>
      <c r="I155" s="46">
        <f>I157+I161+I165+I169+I173+I177</f>
        <v>44203884890</v>
      </c>
      <c r="M155" s="49">
        <f>D155-D101</f>
        <v>0</v>
      </c>
      <c r="N155" s="49">
        <f t="shared" ref="N155:O155" si="26">E155-E101</f>
        <v>0</v>
      </c>
      <c r="O155" s="49">
        <f t="shared" si="26"/>
        <v>0</v>
      </c>
    </row>
    <row r="156" spans="1:15" ht="16.5">
      <c r="A156" s="14"/>
      <c r="B156" s="36"/>
      <c r="C156" s="17"/>
      <c r="D156" s="17"/>
      <c r="E156" s="45"/>
      <c r="F156" s="48"/>
      <c r="G156" s="93"/>
      <c r="H156" s="18"/>
      <c r="I156" s="46"/>
    </row>
    <row r="157" spans="1:15">
      <c r="A157" s="19" t="s">
        <v>94</v>
      </c>
      <c r="B157" s="20" t="s">
        <v>3</v>
      </c>
      <c r="C157" s="50">
        <f>SUM(C158:C159)</f>
        <v>10119995088</v>
      </c>
      <c r="D157" s="50">
        <f>SUM(D158:D159)</f>
        <v>12335359240</v>
      </c>
      <c r="E157" s="51">
        <f>I157/D157*100%</f>
        <v>0.96779437734478169</v>
      </c>
      <c r="F157" s="50">
        <f>SUM(F158:F159)</f>
        <v>11309586750</v>
      </c>
      <c r="G157" s="94">
        <f>F157/D157*100%</f>
        <v>0.91684291717474131</v>
      </c>
      <c r="H157" s="21" t="s">
        <v>0</v>
      </c>
      <c r="I157" s="50">
        <f>SUM(I158:I159)</f>
        <v>11938091315</v>
      </c>
    </row>
    <row r="158" spans="1:15" ht="30">
      <c r="A158" s="42" t="s">
        <v>32</v>
      </c>
      <c r="B158" s="40" t="s">
        <v>19</v>
      </c>
      <c r="C158" s="41">
        <f>SUM(C105:C111)</f>
        <v>9470444288</v>
      </c>
      <c r="D158" s="41">
        <f>SUM(D105:D111)</f>
        <v>11610808440</v>
      </c>
      <c r="E158" s="69">
        <f>I158/D158*100%</f>
        <v>0.96828077089522635</v>
      </c>
      <c r="F158" s="41">
        <f>SUM(F105:F111)</f>
        <v>10638981185</v>
      </c>
      <c r="G158" s="95">
        <f>F158/D158*100%</f>
        <v>0.91629977705497312</v>
      </c>
      <c r="H158" s="29" t="s">
        <v>27</v>
      </c>
      <c r="I158" s="41">
        <f>SUM(I105:I111)</f>
        <v>11242522547</v>
      </c>
    </row>
    <row r="159" spans="1:15" ht="30">
      <c r="A159" s="42" t="s">
        <v>33</v>
      </c>
      <c r="B159" s="40" t="s">
        <v>30</v>
      </c>
      <c r="C159" s="70">
        <f>SUM(C113)</f>
        <v>649550800</v>
      </c>
      <c r="D159" s="70">
        <f>SUM(D113)</f>
        <v>724550800</v>
      </c>
      <c r="E159" s="69">
        <f t="shared" ref="E159" si="27">I159/D159*100%</f>
        <v>0.96</v>
      </c>
      <c r="F159" s="70">
        <f>SUM(F113)</f>
        <v>670605565</v>
      </c>
      <c r="G159" s="95">
        <f t="shared" ref="G159" si="28">F159/D159*100%</f>
        <v>0.92554664904103345</v>
      </c>
      <c r="H159" s="29" t="s">
        <v>27</v>
      </c>
      <c r="I159" s="70">
        <f>SUM(I113)</f>
        <v>695568768</v>
      </c>
    </row>
    <row r="160" spans="1:15">
      <c r="A160" s="74"/>
      <c r="B160" s="74"/>
      <c r="C160" s="75"/>
      <c r="D160" s="75"/>
      <c r="E160" s="76"/>
      <c r="F160" s="90"/>
      <c r="G160" s="102"/>
      <c r="H160" s="60"/>
      <c r="I160" s="46"/>
    </row>
    <row r="161" spans="1:9">
      <c r="A161" s="91" t="s">
        <v>96</v>
      </c>
      <c r="B161" s="20" t="s">
        <v>97</v>
      </c>
      <c r="C161" s="50">
        <f>SUM(C162:C163)</f>
        <v>3505442850</v>
      </c>
      <c r="D161" s="50">
        <f>SUM(D162:D163)</f>
        <v>4521982650</v>
      </c>
      <c r="E161" s="51">
        <f>I161/D161*100%</f>
        <v>0.99365093207511535</v>
      </c>
      <c r="F161" s="79">
        <f>SUM(F162:F163)</f>
        <v>4433156300</v>
      </c>
      <c r="G161" s="94">
        <f>F161/D161*100%</f>
        <v>0.9803567689495668</v>
      </c>
      <c r="H161" s="21" t="s">
        <v>0</v>
      </c>
      <c r="I161" s="46">
        <f>SUM(I162:I163)</f>
        <v>4493272275</v>
      </c>
    </row>
    <row r="162" spans="1:9" ht="30">
      <c r="A162" s="42" t="s">
        <v>33</v>
      </c>
      <c r="B162" s="40" t="s">
        <v>30</v>
      </c>
      <c r="C162" s="41">
        <f>SUM(C117)</f>
        <v>58460200</v>
      </c>
      <c r="D162" s="41">
        <f>SUM(D117)</f>
        <v>100000000</v>
      </c>
      <c r="E162" s="69">
        <f>I162/D162*100%</f>
        <v>0.97</v>
      </c>
      <c r="F162" s="41">
        <f>SUM(F117)</f>
        <v>94214150</v>
      </c>
      <c r="G162" s="95">
        <f>F162/D162*100%</f>
        <v>0.94214149999999997</v>
      </c>
      <c r="H162" s="29" t="s">
        <v>27</v>
      </c>
      <c r="I162" s="41">
        <f>SUM(I117)</f>
        <v>97000000</v>
      </c>
    </row>
    <row r="163" spans="1:9" ht="30">
      <c r="A163" s="42" t="s">
        <v>34</v>
      </c>
      <c r="B163" s="40" t="s">
        <v>31</v>
      </c>
      <c r="C163" s="70">
        <f>SUM(C119:C119)</f>
        <v>3446982650</v>
      </c>
      <c r="D163" s="70">
        <f>SUM(D119:D119)</f>
        <v>4421982650</v>
      </c>
      <c r="E163" s="69">
        <f t="shared" ref="E163" si="29">I163/D163*100%</f>
        <v>0.99418578112241118</v>
      </c>
      <c r="F163" s="70">
        <f>SUM(F119:F119)</f>
        <v>4338942150</v>
      </c>
      <c r="G163" s="95">
        <f t="shared" ref="G163" si="30">F163/D163*100%</f>
        <v>0.98122098014111381</v>
      </c>
      <c r="H163" s="29" t="s">
        <v>27</v>
      </c>
      <c r="I163" s="70">
        <f>SUM(I119:I119)</f>
        <v>4396272275</v>
      </c>
    </row>
    <row r="164" spans="1:9">
      <c r="A164" s="20"/>
      <c r="B164" s="20"/>
      <c r="C164" s="50"/>
      <c r="D164" s="50"/>
      <c r="E164" s="51"/>
      <c r="F164" s="50"/>
      <c r="G164" s="94"/>
      <c r="H164" s="21"/>
      <c r="I164" s="50"/>
    </row>
    <row r="165" spans="1:9">
      <c r="A165" s="91" t="s">
        <v>98</v>
      </c>
      <c r="B165" s="20" t="s">
        <v>4</v>
      </c>
      <c r="C165" s="50">
        <f>SUM(C166:C167)</f>
        <v>10059903550</v>
      </c>
      <c r="D165" s="50">
        <f>SUM(D166:D167)</f>
        <v>12939100000</v>
      </c>
      <c r="E165" s="51">
        <f>I165/D165*100%</f>
        <v>0.98547021044740357</v>
      </c>
      <c r="F165" s="79">
        <f>SUM(F166:F167)</f>
        <v>12543560680</v>
      </c>
      <c r="G165" s="94">
        <f>F165/D165*100%</f>
        <v>0.96943069301574303</v>
      </c>
      <c r="H165" s="21" t="s">
        <v>0</v>
      </c>
      <c r="I165" s="46">
        <f>SUM(I166:I167)</f>
        <v>12751097600</v>
      </c>
    </row>
    <row r="166" spans="1:9" ht="30">
      <c r="A166" s="42" t="s">
        <v>33</v>
      </c>
      <c r="B166" s="40" t="s">
        <v>30</v>
      </c>
      <c r="C166" s="41">
        <f>SUM(C123)</f>
        <v>70803550</v>
      </c>
      <c r="D166" s="41">
        <f>SUM(D123)</f>
        <v>100000000</v>
      </c>
      <c r="E166" s="69">
        <f>I166/D166*100%</f>
        <v>1</v>
      </c>
      <c r="F166" s="41">
        <f>SUM(F123)</f>
        <v>99997000</v>
      </c>
      <c r="G166" s="95">
        <f>F166/D166*100%</f>
        <v>0.99997000000000003</v>
      </c>
      <c r="H166" s="29" t="s">
        <v>27</v>
      </c>
      <c r="I166" s="41">
        <f>SUM(I123)</f>
        <v>100000000</v>
      </c>
    </row>
    <row r="167" spans="1:9" ht="30">
      <c r="A167" s="42" t="s">
        <v>34</v>
      </c>
      <c r="B167" s="40" t="s">
        <v>31</v>
      </c>
      <c r="C167" s="70">
        <f>SUM(C125:C125)</f>
        <v>9989100000</v>
      </c>
      <c r="D167" s="70">
        <f>SUM(D125:D125)</f>
        <v>12839100000</v>
      </c>
      <c r="E167" s="69">
        <f t="shared" ref="E167" si="31">I167/D167*100%</f>
        <v>0.98535704216027609</v>
      </c>
      <c r="F167" s="70">
        <f>SUM(F125:F125)</f>
        <v>12443563680</v>
      </c>
      <c r="G167" s="95">
        <f t="shared" ref="G167" si="32">F167/D167*100%</f>
        <v>0.96919283127322009</v>
      </c>
      <c r="H167" s="29" t="s">
        <v>27</v>
      </c>
      <c r="I167" s="70">
        <f>SUM(I125:I125)</f>
        <v>12651097600</v>
      </c>
    </row>
    <row r="168" spans="1:9">
      <c r="A168" s="20"/>
      <c r="B168" s="20"/>
      <c r="C168" s="50"/>
      <c r="D168" s="50"/>
      <c r="E168" s="51"/>
      <c r="F168" s="79"/>
      <c r="G168" s="94"/>
      <c r="H168" s="21"/>
      <c r="I168" s="46"/>
    </row>
    <row r="169" spans="1:9">
      <c r="A169" s="91" t="s">
        <v>99</v>
      </c>
      <c r="B169" s="20" t="s">
        <v>5</v>
      </c>
      <c r="C169" s="50">
        <f>SUM(C170:C171)</f>
        <v>2758909880</v>
      </c>
      <c r="D169" s="50">
        <f>SUM(D170:D171)</f>
        <v>3505750000</v>
      </c>
      <c r="E169" s="51">
        <f>I169/D169*100%</f>
        <v>0.85855737003494259</v>
      </c>
      <c r="F169" s="79">
        <f>SUM(F170:F171)</f>
        <v>2551946367</v>
      </c>
      <c r="G169" s="94">
        <f>F169/D169*100%</f>
        <v>0.72793164572488056</v>
      </c>
      <c r="H169" s="21" t="s">
        <v>0</v>
      </c>
      <c r="I169" s="46">
        <f>SUM(I170:I171)</f>
        <v>3009887500</v>
      </c>
    </row>
    <row r="170" spans="1:9" ht="30">
      <c r="A170" s="42" t="s">
        <v>33</v>
      </c>
      <c r="B170" s="40" t="s">
        <v>30</v>
      </c>
      <c r="C170" s="41">
        <f>SUM(C129)</f>
        <v>178159880</v>
      </c>
      <c r="D170" s="41">
        <f>SUM(D129)</f>
        <v>200000000</v>
      </c>
      <c r="E170" s="69">
        <f>I170/D170*100%</f>
        <v>1</v>
      </c>
      <c r="F170" s="41">
        <f>SUM(F129)</f>
        <v>199976020</v>
      </c>
      <c r="G170" s="95">
        <f>F170/D170*100%</f>
        <v>0.99988010000000005</v>
      </c>
      <c r="H170" s="29" t="s">
        <v>27</v>
      </c>
      <c r="I170" s="41">
        <f>SUM(I129)</f>
        <v>200000000</v>
      </c>
    </row>
    <row r="171" spans="1:9" ht="30">
      <c r="A171" s="42" t="s">
        <v>34</v>
      </c>
      <c r="B171" s="40" t="s">
        <v>31</v>
      </c>
      <c r="C171" s="70">
        <f>SUM(C131:C131)</f>
        <v>2580750000</v>
      </c>
      <c r="D171" s="70">
        <f>SUM(D131:D131)</f>
        <v>3305750000</v>
      </c>
      <c r="E171" s="69">
        <f t="shared" ref="E171" si="33">I171/D171*100%</f>
        <v>0.85</v>
      </c>
      <c r="F171" s="70">
        <f>SUM(F131:F131)</f>
        <v>2351970347</v>
      </c>
      <c r="G171" s="95">
        <f t="shared" ref="G171" si="34">F171/D171*100%</f>
        <v>0.71147858942751263</v>
      </c>
      <c r="H171" s="29" t="s">
        <v>27</v>
      </c>
      <c r="I171" s="70">
        <f>SUM(I131:I131)</f>
        <v>2809887500</v>
      </c>
    </row>
    <row r="172" spans="1:9">
      <c r="A172" s="20"/>
      <c r="B172" s="20"/>
      <c r="C172" s="50"/>
      <c r="D172" s="50"/>
      <c r="E172" s="51"/>
      <c r="F172" s="79"/>
      <c r="G172" s="94"/>
      <c r="H172" s="21"/>
      <c r="I172" s="46"/>
    </row>
    <row r="173" spans="1:9">
      <c r="A173" s="91" t="s">
        <v>100</v>
      </c>
      <c r="B173" s="20" t="s">
        <v>101</v>
      </c>
      <c r="C173" s="50">
        <f>SUM(C174:C175)</f>
        <v>2121414075</v>
      </c>
      <c r="D173" s="50">
        <f>SUM(D174:D175)</f>
        <v>2729060000</v>
      </c>
      <c r="E173" s="51">
        <f>I173/D173*100%</f>
        <v>0.99926714692971208</v>
      </c>
      <c r="F173" s="79">
        <f>SUM(F174:F175)</f>
        <v>2721055275</v>
      </c>
      <c r="G173" s="94">
        <f>F173/D173*100%</f>
        <v>0.9970668563534697</v>
      </c>
      <c r="H173" s="21" t="s">
        <v>0</v>
      </c>
      <c r="I173" s="46">
        <f>SUM(I174:I175)</f>
        <v>2727060000</v>
      </c>
    </row>
    <row r="174" spans="1:9" ht="30">
      <c r="A174" s="42" t="s">
        <v>33</v>
      </c>
      <c r="B174" s="40" t="s">
        <v>30</v>
      </c>
      <c r="C174" s="41">
        <f>SUM(C135)</f>
        <v>67354075</v>
      </c>
      <c r="D174" s="41">
        <f>SUM(D135)</f>
        <v>100000000</v>
      </c>
      <c r="E174" s="69">
        <f>I174/D174*100%</f>
        <v>0.98</v>
      </c>
      <c r="F174" s="41">
        <f>SUM(F135)</f>
        <v>95923375</v>
      </c>
      <c r="G174" s="95">
        <f>F174/D174*100%</f>
        <v>0.95923375</v>
      </c>
      <c r="H174" s="29" t="s">
        <v>27</v>
      </c>
      <c r="I174" s="41">
        <f>SUM(I135)</f>
        <v>98000000</v>
      </c>
    </row>
    <row r="175" spans="1:9" ht="30">
      <c r="A175" s="42" t="s">
        <v>34</v>
      </c>
      <c r="B175" s="40" t="s">
        <v>31</v>
      </c>
      <c r="C175" s="70">
        <f>SUM(C137:C137)</f>
        <v>2054060000</v>
      </c>
      <c r="D175" s="70">
        <f>SUM(D137:D137)</f>
        <v>2629060000</v>
      </c>
      <c r="E175" s="69">
        <f t="shared" ref="E175" si="35">I175/D175*100%</f>
        <v>1</v>
      </c>
      <c r="F175" s="70">
        <f>SUM(F137:F137)</f>
        <v>2625131900</v>
      </c>
      <c r="G175" s="95">
        <f t="shared" ref="G175" si="36">F175/D175*100%</f>
        <v>0.99850589183966898</v>
      </c>
      <c r="H175" s="29" t="s">
        <v>27</v>
      </c>
      <c r="I175" s="70">
        <f>SUM(I137:I137)</f>
        <v>2629060000</v>
      </c>
    </row>
    <row r="176" spans="1:9">
      <c r="A176" s="20"/>
      <c r="B176" s="20"/>
      <c r="C176" s="50"/>
      <c r="D176" s="50"/>
      <c r="E176" s="51"/>
      <c r="F176" s="79"/>
      <c r="G176" s="94"/>
      <c r="H176" s="21"/>
      <c r="I176" s="46"/>
    </row>
    <row r="177" spans="1:9">
      <c r="A177" s="91" t="s">
        <v>102</v>
      </c>
      <c r="B177" s="20" t="s">
        <v>6</v>
      </c>
      <c r="C177" s="50">
        <f>SUM(C178:C179)</f>
        <v>3872885800</v>
      </c>
      <c r="D177" s="50">
        <f>SUM(D178:D179)</f>
        <v>9856460000</v>
      </c>
      <c r="E177" s="51">
        <f>I177/D177*100%</f>
        <v>0.94196863782737417</v>
      </c>
      <c r="F177" s="79">
        <f>SUM(F178:F179)</f>
        <v>8620262000</v>
      </c>
      <c r="G177" s="94">
        <f>F177/D177*100%</f>
        <v>0.87457992017418018</v>
      </c>
      <c r="H177" s="21" t="s">
        <v>0</v>
      </c>
      <c r="I177" s="46">
        <f>SUM(I178:I179)</f>
        <v>9284476200</v>
      </c>
    </row>
    <row r="178" spans="1:9" ht="30">
      <c r="A178" s="42" t="s">
        <v>33</v>
      </c>
      <c r="B178" s="40" t="s">
        <v>30</v>
      </c>
      <c r="C178" s="41">
        <f>SUM(C141)</f>
        <v>69655800</v>
      </c>
      <c r="D178" s="41">
        <f>SUM(D141)</f>
        <v>100000000</v>
      </c>
      <c r="E178" s="69">
        <f>I178/D178*100%</f>
        <v>0.96</v>
      </c>
      <c r="F178" s="41">
        <f>SUM(F141)</f>
        <v>90344400</v>
      </c>
      <c r="G178" s="95">
        <f>F178/D178*100%</f>
        <v>0.90344400000000002</v>
      </c>
      <c r="H178" s="29" t="s">
        <v>27</v>
      </c>
      <c r="I178" s="41">
        <f>SUM(I141)</f>
        <v>96000000</v>
      </c>
    </row>
    <row r="179" spans="1:9" ht="30">
      <c r="A179" s="42" t="s">
        <v>34</v>
      </c>
      <c r="B179" s="40" t="s">
        <v>31</v>
      </c>
      <c r="C179" s="70">
        <f>SUM(C143:C143)</f>
        <v>3803230000</v>
      </c>
      <c r="D179" s="70">
        <f>SUM(D143:D143)</f>
        <v>9756460000</v>
      </c>
      <c r="E179" s="69">
        <f t="shared" ref="E179" si="37">I179/D179*100%</f>
        <v>0.94178382323096699</v>
      </c>
      <c r="F179" s="70">
        <f>SUM(F143:F143)</f>
        <v>8529917600</v>
      </c>
      <c r="G179" s="95">
        <f t="shared" ref="G179" si="38">F179/D179*100%</f>
        <v>0.87428407434663802</v>
      </c>
      <c r="H179" s="29" t="s">
        <v>27</v>
      </c>
      <c r="I179" s="70">
        <f>SUM(I143:I143)</f>
        <v>9188476200</v>
      </c>
    </row>
    <row r="185" spans="1:9" ht="23.25">
      <c r="A185" s="137" t="s">
        <v>48</v>
      </c>
      <c r="B185" s="137"/>
      <c r="C185" s="137"/>
      <c r="D185" s="137"/>
      <c r="E185" s="137"/>
      <c r="F185" s="137"/>
      <c r="G185" s="137"/>
      <c r="H185" s="137"/>
      <c r="I185" s="6"/>
    </row>
    <row r="186" spans="1:9">
      <c r="A186" s="10"/>
      <c r="B186" s="11"/>
      <c r="C186" s="12"/>
      <c r="D186" s="12"/>
      <c r="E186" s="12"/>
      <c r="F186" s="10"/>
      <c r="G186" s="99"/>
      <c r="H186" s="12"/>
      <c r="I186" s="6"/>
    </row>
    <row r="187" spans="1:9">
      <c r="A187" s="13" t="s">
        <v>43</v>
      </c>
      <c r="B187" s="5" t="str">
        <f>B4</f>
        <v>: 16 Desember</v>
      </c>
      <c r="C187" s="12"/>
      <c r="D187" s="12"/>
      <c r="E187" s="12"/>
      <c r="F187" s="10"/>
      <c r="G187" s="99"/>
      <c r="H187" s="12"/>
      <c r="I187" s="6"/>
    </row>
    <row r="188" spans="1:9">
      <c r="A188" s="3" t="s">
        <v>44</v>
      </c>
      <c r="B188" s="138" t="s">
        <v>92</v>
      </c>
      <c r="C188" s="138"/>
      <c r="D188" s="138"/>
      <c r="E188" s="138"/>
      <c r="F188" s="138"/>
      <c r="G188" s="138"/>
      <c r="H188" s="138"/>
      <c r="I188" s="6"/>
    </row>
    <row r="189" spans="1:9">
      <c r="A189" s="139" t="s">
        <v>26</v>
      </c>
      <c r="B189" s="139" t="s">
        <v>27</v>
      </c>
      <c r="C189" s="142" t="s">
        <v>46</v>
      </c>
      <c r="D189" s="142"/>
      <c r="E189" s="143" t="s">
        <v>37</v>
      </c>
      <c r="F189" s="144"/>
      <c r="G189" s="145"/>
      <c r="H189" s="139" t="s">
        <v>2</v>
      </c>
      <c r="I189" s="6"/>
    </row>
    <row r="190" spans="1:9">
      <c r="A190" s="140"/>
      <c r="B190" s="140"/>
      <c r="C190" s="142"/>
      <c r="D190" s="142"/>
      <c r="E190" s="131" t="s">
        <v>38</v>
      </c>
      <c r="F190" s="143" t="s">
        <v>39</v>
      </c>
      <c r="G190" s="145"/>
      <c r="H190" s="140"/>
      <c r="I190" s="6"/>
    </row>
    <row r="191" spans="1:9">
      <c r="A191" s="141"/>
      <c r="B191" s="141"/>
      <c r="C191" s="131" t="s">
        <v>53</v>
      </c>
      <c r="D191" s="92" t="s">
        <v>54</v>
      </c>
      <c r="E191" s="1" t="s">
        <v>40</v>
      </c>
      <c r="F191" s="1" t="s">
        <v>41</v>
      </c>
      <c r="G191" s="100" t="s">
        <v>40</v>
      </c>
      <c r="H191" s="141"/>
      <c r="I191" s="6"/>
    </row>
    <row r="192" spans="1:9">
      <c r="A192" s="14" t="s">
        <v>93</v>
      </c>
      <c r="B192" s="36" t="s">
        <v>3</v>
      </c>
      <c r="C192" s="17">
        <f>SUM(C194:C196)</f>
        <v>32438551243</v>
      </c>
      <c r="D192" s="17">
        <f>SUM(D194:D196)</f>
        <v>45887711890</v>
      </c>
      <c r="E192" s="45">
        <f>I192/D192*100%</f>
        <v>0.96330549224078998</v>
      </c>
      <c r="F192" s="17">
        <f>SUM(F194:F196)</f>
        <v>42179567372</v>
      </c>
      <c r="G192" s="93">
        <f>F192/D192*100%</f>
        <v>0.9191909039420183</v>
      </c>
      <c r="H192" s="18" t="s">
        <v>1</v>
      </c>
      <c r="I192" s="17">
        <f>SUM(I194:I196)</f>
        <v>44203884890</v>
      </c>
    </row>
    <row r="193" spans="1:15" ht="16.5">
      <c r="A193" s="14"/>
      <c r="B193" s="36"/>
      <c r="C193" s="17"/>
      <c r="D193" s="17"/>
      <c r="E193" s="45"/>
      <c r="F193" s="48"/>
      <c r="G193" s="93"/>
      <c r="H193" s="18"/>
      <c r="I193" s="46"/>
      <c r="M193" s="49">
        <f>D192-D155</f>
        <v>0</v>
      </c>
      <c r="N193" s="49">
        <f t="shared" ref="N193:O193" si="39">E192-E155</f>
        <v>0</v>
      </c>
      <c r="O193" s="49">
        <f t="shared" si="39"/>
        <v>0</v>
      </c>
    </row>
    <row r="194" spans="1:15" ht="30">
      <c r="A194" s="42" t="s">
        <v>32</v>
      </c>
      <c r="B194" s="40" t="s">
        <v>19</v>
      </c>
      <c r="C194" s="41">
        <f>C158</f>
        <v>9470444288</v>
      </c>
      <c r="D194" s="41">
        <f>D158</f>
        <v>11610808440</v>
      </c>
      <c r="E194" s="69">
        <f>I194/D194*100%</f>
        <v>0.96828077089522635</v>
      </c>
      <c r="F194" s="41">
        <f>F158</f>
        <v>10638981185</v>
      </c>
      <c r="G194" s="95">
        <f>F194/D194*100%</f>
        <v>0.91629977705497312</v>
      </c>
      <c r="H194" s="29" t="s">
        <v>27</v>
      </c>
      <c r="I194" s="41">
        <f>I158</f>
        <v>11242522547</v>
      </c>
    </row>
    <row r="195" spans="1:15" ht="30">
      <c r="A195" s="42" t="s">
        <v>33</v>
      </c>
      <c r="B195" s="40" t="s">
        <v>30</v>
      </c>
      <c r="C195" s="70">
        <f>C159+C162+C166+C170+C174+C178</f>
        <v>1093984305</v>
      </c>
      <c r="D195" s="70">
        <f>D159+D162+D166+D170+D174+D178</f>
        <v>1324550800</v>
      </c>
      <c r="E195" s="69">
        <f t="shared" ref="E195:E196" si="40">I195/D195*100%</f>
        <v>0.97132459396800785</v>
      </c>
      <c r="F195" s="70">
        <f>F159+F162+F166+F170+F174+F178</f>
        <v>1251060510</v>
      </c>
      <c r="G195" s="95">
        <f t="shared" ref="G195:G196" si="41">F195/D195*100%</f>
        <v>0.94451682034392337</v>
      </c>
      <c r="H195" s="29" t="s">
        <v>27</v>
      </c>
      <c r="I195" s="70">
        <f>I159+I162+I166+I170+I174+I178</f>
        <v>1286568768</v>
      </c>
    </row>
    <row r="196" spans="1:15" ht="30">
      <c r="A196" s="42" t="s">
        <v>34</v>
      </c>
      <c r="B196" s="40" t="s">
        <v>31</v>
      </c>
      <c r="C196" s="70">
        <f>C163+C167+C171+C175+C179</f>
        <v>21874122650</v>
      </c>
      <c r="D196" s="70">
        <f>D163+D167+D171+D175+D179</f>
        <v>32952352650</v>
      </c>
      <c r="E196" s="69">
        <f t="shared" si="40"/>
        <v>0.96123011037878048</v>
      </c>
      <c r="F196" s="70">
        <f>F163+F167+F171+F175+F179</f>
        <v>30289525677</v>
      </c>
      <c r="G196" s="95">
        <f t="shared" si="41"/>
        <v>0.91919159759902602</v>
      </c>
      <c r="H196" s="29" t="s">
        <v>27</v>
      </c>
      <c r="I196" s="70">
        <f>I163+I167+I171+I175+I179</f>
        <v>31674793575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2:H2"/>
    <mergeCell ref="B5:H5"/>
    <mergeCell ref="A6:A8"/>
    <mergeCell ref="B6:B8"/>
    <mergeCell ref="C6:D7"/>
    <mergeCell ref="E6:G6"/>
    <mergeCell ref="H6:H8"/>
    <mergeCell ref="F7:G7"/>
    <mergeCell ref="A94:H94"/>
    <mergeCell ref="B97:H97"/>
    <mergeCell ref="A98:A100"/>
    <mergeCell ref="B98:B100"/>
    <mergeCell ref="C98:D99"/>
    <mergeCell ref="E98:G98"/>
    <mergeCell ref="H98:H100"/>
    <mergeCell ref="F99:G99"/>
    <mergeCell ref="A148:H148"/>
    <mergeCell ref="B151:H151"/>
    <mergeCell ref="A152:A154"/>
    <mergeCell ref="B152:B154"/>
    <mergeCell ref="C152:D153"/>
    <mergeCell ref="E152:G152"/>
    <mergeCell ref="H152:H154"/>
    <mergeCell ref="F153:G153"/>
    <mergeCell ref="A185:H185"/>
    <mergeCell ref="B188:H188"/>
    <mergeCell ref="A189:A191"/>
    <mergeCell ref="B189:B191"/>
    <mergeCell ref="C189:D190"/>
    <mergeCell ref="E189:G189"/>
    <mergeCell ref="H189:H191"/>
    <mergeCell ref="F190:G190"/>
  </mergeCells>
  <pageMargins left="0.41" right="0.39370078740157483" top="0.55118110236220474" bottom="1.0900000000000001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O196"/>
  <sheetViews>
    <sheetView view="pageBreakPreview" topLeftCell="B13" zoomScale="80" zoomScaleNormal="70" zoomScaleSheetLayoutView="80" workbookViewId="0">
      <selection activeCell="I84" sqref="I84"/>
    </sheetView>
  </sheetViews>
  <sheetFormatPr defaultColWidth="9.140625" defaultRowHeight="15"/>
  <cols>
    <col min="1" max="1" width="20.42578125" style="9" customWidth="1"/>
    <col min="2" max="2" width="45" style="33" customWidth="1"/>
    <col min="3" max="3" width="18.85546875" style="34" customWidth="1"/>
    <col min="4" max="4" width="18.7109375" style="34" customWidth="1"/>
    <col min="5" max="5" width="9.140625" style="9"/>
    <col min="6" max="6" width="18.85546875" style="35" customWidth="1"/>
    <col min="7" max="7" width="9.140625" style="103"/>
    <col min="8" max="8" width="17.140625" style="9" customWidth="1"/>
    <col min="9" max="9" width="17.42578125" style="35" bestFit="1" customWidth="1"/>
    <col min="10" max="11" width="9.140625" style="9"/>
    <col min="12" max="12" width="15" style="9" bestFit="1" customWidth="1"/>
    <col min="13" max="14" width="9.140625" style="9"/>
    <col min="15" max="15" width="12" style="9" bestFit="1" customWidth="1"/>
    <col min="16" max="16384" width="9.140625" style="9"/>
  </cols>
  <sheetData>
    <row r="1" spans="1:12">
      <c r="A1" s="44"/>
      <c r="B1" s="7"/>
      <c r="C1" s="8"/>
      <c r="D1" s="8"/>
      <c r="E1" s="44"/>
      <c r="F1" s="6"/>
      <c r="G1" s="98"/>
      <c r="H1" s="44"/>
      <c r="I1" s="6"/>
    </row>
    <row r="2" spans="1:12" ht="23.25">
      <c r="A2" s="137" t="s">
        <v>45</v>
      </c>
      <c r="B2" s="137"/>
      <c r="C2" s="137"/>
      <c r="D2" s="137"/>
      <c r="E2" s="137"/>
      <c r="F2" s="137"/>
      <c r="G2" s="137"/>
      <c r="H2" s="137"/>
      <c r="I2" s="6"/>
    </row>
    <row r="3" spans="1:12" ht="24" customHeight="1">
      <c r="A3" s="10"/>
      <c r="B3" s="11"/>
      <c r="C3" s="12"/>
      <c r="D3" s="12"/>
      <c r="E3" s="12"/>
      <c r="F3" s="10"/>
      <c r="G3" s="99"/>
      <c r="H3" s="12"/>
      <c r="I3" s="6"/>
    </row>
    <row r="4" spans="1:12">
      <c r="A4" s="13" t="s">
        <v>43</v>
      </c>
      <c r="B4" s="2" t="s">
        <v>105</v>
      </c>
      <c r="C4" s="12"/>
      <c r="D4" s="12"/>
      <c r="E4" s="12"/>
      <c r="F4" s="10"/>
      <c r="G4" s="99"/>
      <c r="H4" s="12"/>
      <c r="I4" s="6"/>
    </row>
    <row r="5" spans="1:12">
      <c r="A5" s="3" t="s">
        <v>44</v>
      </c>
      <c r="B5" s="138" t="s">
        <v>92</v>
      </c>
      <c r="C5" s="138"/>
      <c r="D5" s="138"/>
      <c r="E5" s="138"/>
      <c r="F5" s="138"/>
      <c r="G5" s="138"/>
      <c r="H5" s="138"/>
      <c r="I5" s="6"/>
    </row>
    <row r="6" spans="1:12">
      <c r="A6" s="139" t="s">
        <v>26</v>
      </c>
      <c r="B6" s="139" t="s">
        <v>42</v>
      </c>
      <c r="C6" s="142" t="s">
        <v>46</v>
      </c>
      <c r="D6" s="142"/>
      <c r="E6" s="143" t="s">
        <v>37</v>
      </c>
      <c r="F6" s="144"/>
      <c r="G6" s="145"/>
      <c r="H6" s="139" t="s">
        <v>2</v>
      </c>
      <c r="I6" s="6"/>
    </row>
    <row r="7" spans="1:12">
      <c r="A7" s="140"/>
      <c r="B7" s="140"/>
      <c r="C7" s="142"/>
      <c r="D7" s="142"/>
      <c r="E7" s="130" t="s">
        <v>38</v>
      </c>
      <c r="F7" s="143" t="s">
        <v>39</v>
      </c>
      <c r="G7" s="145"/>
      <c r="H7" s="140"/>
      <c r="I7" s="6"/>
    </row>
    <row r="8" spans="1:12">
      <c r="A8" s="141"/>
      <c r="B8" s="141"/>
      <c r="C8" s="130" t="s">
        <v>53</v>
      </c>
      <c r="D8" s="126" t="s">
        <v>54</v>
      </c>
      <c r="E8" s="1" t="s">
        <v>40</v>
      </c>
      <c r="F8" s="1" t="s">
        <v>41</v>
      </c>
      <c r="G8" s="100" t="s">
        <v>40</v>
      </c>
      <c r="H8" s="141"/>
      <c r="I8" s="6"/>
    </row>
    <row r="9" spans="1:12" ht="21" customHeight="1">
      <c r="A9" s="81" t="s">
        <v>94</v>
      </c>
      <c r="B9" s="15" t="s">
        <v>3</v>
      </c>
      <c r="C9" s="16">
        <f>C11+C41+C50+C59+C68+C77</f>
        <v>32438551243</v>
      </c>
      <c r="D9" s="16">
        <f>D11+D41+D50+D59+D68+D77</f>
        <v>69083604540</v>
      </c>
      <c r="E9" s="45">
        <f>I9/D9*100%</f>
        <v>0.94886935943021367</v>
      </c>
      <c r="F9" s="43">
        <f>F11+F41+F50+F59+F68+F77</f>
        <v>61966664457</v>
      </c>
      <c r="G9" s="93">
        <f>F9/D9*100%</f>
        <v>0.89698076511223102</v>
      </c>
      <c r="H9" s="18" t="s">
        <v>1</v>
      </c>
      <c r="I9" s="46">
        <f>I11+I41+I50+I59+I68+I77</f>
        <v>65551315587</v>
      </c>
      <c r="L9" s="47"/>
    </row>
    <row r="10" spans="1:12" ht="16.5">
      <c r="A10" s="81"/>
      <c r="B10" s="15"/>
      <c r="C10" s="16"/>
      <c r="D10" s="16"/>
      <c r="E10" s="45"/>
      <c r="F10" s="82"/>
      <c r="G10" s="93"/>
      <c r="H10" s="18"/>
      <c r="I10" s="46"/>
      <c r="L10" s="49"/>
    </row>
    <row r="11" spans="1:12" ht="21" customHeight="1">
      <c r="A11" s="19" t="s">
        <v>94</v>
      </c>
      <c r="B11" s="20" t="s">
        <v>3</v>
      </c>
      <c r="C11" s="50">
        <f>SUM(C12:C38)</f>
        <v>10119995088</v>
      </c>
      <c r="D11" s="50">
        <f>SUM(D12:D39)</f>
        <v>12335359240</v>
      </c>
      <c r="E11" s="51">
        <f>I11/D11*100%</f>
        <v>0.96483653661309987</v>
      </c>
      <c r="F11" s="50">
        <f>SUM(F12:F39)</f>
        <v>11261866758</v>
      </c>
      <c r="G11" s="94">
        <f>F11/D11*100%</f>
        <v>0.91297436409318555</v>
      </c>
      <c r="H11" s="21" t="s">
        <v>0</v>
      </c>
      <c r="I11" s="50">
        <f>SUM(I12:I39)</f>
        <v>11901605287</v>
      </c>
    </row>
    <row r="12" spans="1:12" ht="30">
      <c r="A12" s="83" t="s">
        <v>32</v>
      </c>
      <c r="B12" s="22" t="s">
        <v>19</v>
      </c>
      <c r="C12" s="23"/>
      <c r="D12" s="23"/>
      <c r="E12" s="52"/>
      <c r="F12" s="53"/>
      <c r="G12" s="96"/>
      <c r="H12" s="24" t="s">
        <v>27</v>
      </c>
      <c r="I12" s="46"/>
    </row>
    <row r="13" spans="1:12" ht="30">
      <c r="A13" s="25" t="s">
        <v>62</v>
      </c>
      <c r="B13" s="25" t="s">
        <v>20</v>
      </c>
      <c r="C13" s="26"/>
      <c r="D13" s="26"/>
      <c r="E13" s="55"/>
      <c r="F13" s="56"/>
      <c r="G13" s="97"/>
      <c r="H13" s="27" t="s">
        <v>57</v>
      </c>
      <c r="I13" s="46"/>
    </row>
    <row r="14" spans="1:12" ht="30">
      <c r="A14" s="30" t="s">
        <v>63</v>
      </c>
      <c r="B14" s="30" t="s">
        <v>55</v>
      </c>
      <c r="C14" s="28">
        <v>12048000</v>
      </c>
      <c r="D14" s="106">
        <v>14048000</v>
      </c>
      <c r="E14" s="110">
        <v>0.84</v>
      </c>
      <c r="F14" s="107">
        <v>10367425</v>
      </c>
      <c r="G14" s="95">
        <f>F14/D14*100%</f>
        <v>0.73800007118451028</v>
      </c>
      <c r="H14" s="29" t="s">
        <v>28</v>
      </c>
      <c r="I14" s="46">
        <f>E14*D14</f>
        <v>11800320</v>
      </c>
    </row>
    <row r="15" spans="1:12" ht="30">
      <c r="A15" s="30" t="s">
        <v>64</v>
      </c>
      <c r="B15" s="30" t="s">
        <v>18</v>
      </c>
      <c r="C15" s="28">
        <v>20395000</v>
      </c>
      <c r="D15" s="106">
        <v>23395000</v>
      </c>
      <c r="E15" s="110">
        <v>0.88</v>
      </c>
      <c r="F15" s="107">
        <v>19457000</v>
      </c>
      <c r="G15" s="95">
        <f>F15/D15*100%</f>
        <v>0.83167343449455011</v>
      </c>
      <c r="H15" s="29" t="s">
        <v>28</v>
      </c>
      <c r="I15" s="46">
        <f t="shared" ref="I15" si="0">E15*D15</f>
        <v>20587600</v>
      </c>
    </row>
    <row r="16" spans="1:12" ht="24" customHeight="1">
      <c r="A16" s="25" t="s">
        <v>65</v>
      </c>
      <c r="B16" s="25" t="s">
        <v>21</v>
      </c>
      <c r="C16" s="84"/>
      <c r="D16" s="84"/>
      <c r="E16" s="111"/>
      <c r="F16" s="108"/>
      <c r="G16" s="97"/>
      <c r="H16" s="27" t="s">
        <v>57</v>
      </c>
      <c r="I16" s="46"/>
    </row>
    <row r="17" spans="1:9" ht="21" customHeight="1">
      <c r="A17" s="30" t="s">
        <v>66</v>
      </c>
      <c r="B17" s="30" t="s">
        <v>7</v>
      </c>
      <c r="C17" s="28">
        <v>7219200142</v>
      </c>
      <c r="D17" s="106">
        <v>8947877920</v>
      </c>
      <c r="E17" s="110">
        <v>0.97</v>
      </c>
      <c r="F17" s="107">
        <v>8480087337</v>
      </c>
      <c r="G17" s="95">
        <f>F17/D17*100%</f>
        <v>0.94772050008031405</v>
      </c>
      <c r="H17" s="29" t="s">
        <v>28</v>
      </c>
      <c r="I17" s="46">
        <f>E17*D17</f>
        <v>8679441582.3999996</v>
      </c>
    </row>
    <row r="18" spans="1:9" ht="39.75" customHeight="1">
      <c r="A18" s="30" t="s">
        <v>67</v>
      </c>
      <c r="B18" s="30" t="s">
        <v>8</v>
      </c>
      <c r="C18" s="28">
        <v>1018738626</v>
      </c>
      <c r="D18" s="106">
        <v>1238629000</v>
      </c>
      <c r="E18" s="110">
        <v>0.97</v>
      </c>
      <c r="F18" s="109">
        <v>1134076170</v>
      </c>
      <c r="G18" s="95">
        <f>F18/D18*100%</f>
        <v>0.9155898739654893</v>
      </c>
      <c r="H18" s="29" t="s">
        <v>28</v>
      </c>
      <c r="I18" s="46">
        <f>E18*D18</f>
        <v>1201470130</v>
      </c>
    </row>
    <row r="19" spans="1:9" ht="30">
      <c r="A19" s="30" t="s">
        <v>68</v>
      </c>
      <c r="B19" s="30" t="s">
        <v>56</v>
      </c>
      <c r="C19" s="28">
        <v>13580000</v>
      </c>
      <c r="D19" s="28">
        <v>13580000</v>
      </c>
      <c r="E19" s="110">
        <v>0.8</v>
      </c>
      <c r="F19" s="107">
        <v>7789975</v>
      </c>
      <c r="G19" s="95">
        <f>F19/D19*100%</f>
        <v>0.57363586156111934</v>
      </c>
      <c r="H19" s="29" t="s">
        <v>28</v>
      </c>
      <c r="I19" s="46">
        <f t="shared" ref="I19" si="1">E19*D19</f>
        <v>10864000</v>
      </c>
    </row>
    <row r="20" spans="1:9" ht="24" customHeight="1">
      <c r="A20" s="25" t="s">
        <v>69</v>
      </c>
      <c r="B20" s="25" t="s">
        <v>22</v>
      </c>
      <c r="C20" s="84"/>
      <c r="D20" s="84"/>
      <c r="E20" s="111"/>
      <c r="F20" s="108"/>
      <c r="G20" s="97"/>
      <c r="H20" s="27" t="s">
        <v>57</v>
      </c>
      <c r="I20" s="46"/>
    </row>
    <row r="21" spans="1:9" ht="30">
      <c r="A21" s="30" t="s">
        <v>70</v>
      </c>
      <c r="B21" s="30" t="s">
        <v>9</v>
      </c>
      <c r="C21" s="31"/>
      <c r="D21" s="31"/>
      <c r="E21" s="122"/>
      <c r="F21" s="127"/>
      <c r="G21" s="101"/>
      <c r="H21" s="29" t="s">
        <v>28</v>
      </c>
      <c r="I21" s="46">
        <f t="shared" ref="I21:I22" si="2">E21*D21</f>
        <v>0</v>
      </c>
    </row>
    <row r="22" spans="1:9" ht="30">
      <c r="A22" s="30" t="s">
        <v>90</v>
      </c>
      <c r="B22" s="30" t="s">
        <v>10</v>
      </c>
      <c r="C22" s="31"/>
      <c r="D22" s="31"/>
      <c r="E22" s="122"/>
      <c r="F22" s="127"/>
      <c r="G22" s="101"/>
      <c r="H22" s="29" t="s">
        <v>28</v>
      </c>
      <c r="I22" s="46">
        <f t="shared" si="2"/>
        <v>0</v>
      </c>
    </row>
    <row r="23" spans="1:9" ht="24" customHeight="1">
      <c r="A23" s="25" t="s">
        <v>71</v>
      </c>
      <c r="B23" s="25" t="s">
        <v>23</v>
      </c>
      <c r="C23" s="84"/>
      <c r="D23" s="84"/>
      <c r="E23" s="111"/>
      <c r="F23" s="108"/>
      <c r="G23" s="97"/>
      <c r="H23" s="27" t="s">
        <v>57</v>
      </c>
      <c r="I23" s="46"/>
    </row>
    <row r="24" spans="1:9" ht="30">
      <c r="A24" s="30" t="s">
        <v>72</v>
      </c>
      <c r="B24" s="30" t="s">
        <v>11</v>
      </c>
      <c r="C24" s="28">
        <v>27956000</v>
      </c>
      <c r="D24" s="28">
        <v>27956000</v>
      </c>
      <c r="E24" s="110">
        <v>1</v>
      </c>
      <c r="F24" s="107">
        <v>27956000</v>
      </c>
      <c r="G24" s="95">
        <f>F24/D24*100%</f>
        <v>1</v>
      </c>
      <c r="H24" s="29" t="s">
        <v>28</v>
      </c>
      <c r="I24" s="46">
        <f>E24*D24</f>
        <v>27956000</v>
      </c>
    </row>
    <row r="25" spans="1:9" ht="20.25" customHeight="1">
      <c r="A25" s="30" t="s">
        <v>73</v>
      </c>
      <c r="B25" s="30" t="s">
        <v>12</v>
      </c>
      <c r="C25" s="28">
        <v>13998250</v>
      </c>
      <c r="D25" s="28">
        <v>13998250</v>
      </c>
      <c r="E25" s="110">
        <v>1</v>
      </c>
      <c r="F25" s="107">
        <v>13997725</v>
      </c>
      <c r="G25" s="95">
        <f>F25/D25*100%</f>
        <v>0.99996249531191395</v>
      </c>
      <c r="H25" s="29" t="s">
        <v>28</v>
      </c>
      <c r="I25" s="46">
        <f t="shared" ref="I25:I38" si="3">E25*D25</f>
        <v>13998250</v>
      </c>
    </row>
    <row r="26" spans="1:9" ht="31.5" customHeight="1">
      <c r="A26" s="30" t="s">
        <v>74</v>
      </c>
      <c r="B26" s="30" t="s">
        <v>13</v>
      </c>
      <c r="C26" s="28">
        <v>42000000</v>
      </c>
      <c r="D26" s="28">
        <v>42000000</v>
      </c>
      <c r="E26" s="110">
        <v>0.8</v>
      </c>
      <c r="F26" s="107">
        <v>28446850</v>
      </c>
      <c r="G26" s="95">
        <f>F26/D26*100%</f>
        <v>0.67730595238095237</v>
      </c>
      <c r="H26" s="29" t="s">
        <v>28</v>
      </c>
      <c r="I26" s="46">
        <f t="shared" si="3"/>
        <v>33600000</v>
      </c>
    </row>
    <row r="27" spans="1:9" ht="30">
      <c r="A27" s="30" t="s">
        <v>75</v>
      </c>
      <c r="B27" s="30" t="s">
        <v>14</v>
      </c>
      <c r="C27" s="28">
        <v>49732000</v>
      </c>
      <c r="D27" s="106">
        <v>139732000</v>
      </c>
      <c r="E27" s="110">
        <v>0.84</v>
      </c>
      <c r="F27" s="107">
        <v>103863008</v>
      </c>
      <c r="G27" s="95">
        <f>F27/D27*100%</f>
        <v>0.74330152005267225</v>
      </c>
      <c r="H27" s="29" t="s">
        <v>28</v>
      </c>
      <c r="I27" s="46">
        <f t="shared" si="3"/>
        <v>117374880</v>
      </c>
    </row>
    <row r="28" spans="1:9" ht="30">
      <c r="A28" s="25" t="s">
        <v>76</v>
      </c>
      <c r="B28" s="25" t="s">
        <v>58</v>
      </c>
      <c r="C28" s="84"/>
      <c r="D28" s="84"/>
      <c r="E28" s="111"/>
      <c r="F28" s="108"/>
      <c r="G28" s="97"/>
      <c r="H28" s="27" t="s">
        <v>57</v>
      </c>
      <c r="I28" s="46"/>
    </row>
    <row r="29" spans="1:9" ht="30">
      <c r="A29" s="30" t="s">
        <v>91</v>
      </c>
      <c r="B29" s="30" t="s">
        <v>59</v>
      </c>
      <c r="C29" s="28">
        <v>150000000</v>
      </c>
      <c r="D29" s="106">
        <v>214000000</v>
      </c>
      <c r="E29" s="110">
        <v>1</v>
      </c>
      <c r="F29" s="107">
        <v>204000000</v>
      </c>
      <c r="G29" s="95">
        <f>F29/D29*100%</f>
        <v>0.95327102803738317</v>
      </c>
      <c r="H29" s="29" t="s">
        <v>28</v>
      </c>
      <c r="I29" s="46">
        <f t="shared" si="3"/>
        <v>214000000</v>
      </c>
    </row>
    <row r="30" spans="1:9" ht="30">
      <c r="A30" s="25" t="s">
        <v>77</v>
      </c>
      <c r="B30" s="25" t="s">
        <v>24</v>
      </c>
      <c r="C30" s="84"/>
      <c r="D30" s="84"/>
      <c r="E30" s="111"/>
      <c r="F30" s="108"/>
      <c r="G30" s="97"/>
      <c r="H30" s="27" t="s">
        <v>57</v>
      </c>
      <c r="I30" s="46"/>
    </row>
    <row r="31" spans="1:9" ht="30">
      <c r="A31" s="30" t="s">
        <v>78</v>
      </c>
      <c r="B31" s="30" t="s">
        <v>15</v>
      </c>
      <c r="C31" s="28">
        <v>332400000</v>
      </c>
      <c r="D31" s="106">
        <v>348696000</v>
      </c>
      <c r="E31" s="110">
        <v>0.95</v>
      </c>
      <c r="F31" s="107">
        <v>134801148</v>
      </c>
      <c r="G31" s="95">
        <f>F31/D31*100%</f>
        <v>0.38658644779406703</v>
      </c>
      <c r="H31" s="29" t="s">
        <v>28</v>
      </c>
      <c r="I31" s="46">
        <f t="shared" si="3"/>
        <v>331261200</v>
      </c>
    </row>
    <row r="32" spans="1:9" ht="21" customHeight="1">
      <c r="A32" s="30" t="s">
        <v>79</v>
      </c>
      <c r="B32" s="30" t="s">
        <v>16</v>
      </c>
      <c r="C32" s="28">
        <v>137668000</v>
      </c>
      <c r="D32" s="28">
        <v>137668000</v>
      </c>
      <c r="E32" s="110">
        <v>0.9</v>
      </c>
      <c r="F32" s="107">
        <v>115135000</v>
      </c>
      <c r="G32" s="95">
        <f>F32/D32*100%</f>
        <v>0.83632361914170328</v>
      </c>
      <c r="H32" s="29" t="s">
        <v>28</v>
      </c>
      <c r="I32" s="46">
        <f t="shared" si="3"/>
        <v>123901200</v>
      </c>
    </row>
    <row r="33" spans="1:9" ht="30">
      <c r="A33" s="25" t="s">
        <v>80</v>
      </c>
      <c r="B33" s="25" t="s">
        <v>25</v>
      </c>
      <c r="C33" s="84"/>
      <c r="D33" s="84"/>
      <c r="E33" s="111"/>
      <c r="F33" s="108"/>
      <c r="G33" s="97"/>
      <c r="H33" s="27" t="s">
        <v>57</v>
      </c>
      <c r="I33" s="46"/>
    </row>
    <row r="34" spans="1:9" ht="60" customHeight="1">
      <c r="A34" s="30" t="s">
        <v>95</v>
      </c>
      <c r="B34" s="30" t="s">
        <v>29</v>
      </c>
      <c r="C34" s="28">
        <v>189410500</v>
      </c>
      <c r="D34" s="106">
        <v>165210500</v>
      </c>
      <c r="E34" s="110">
        <v>0.9</v>
      </c>
      <c r="F34" s="107">
        <v>44970185</v>
      </c>
      <c r="G34" s="95">
        <f>F34/D34*100%</f>
        <v>0.2721993154188142</v>
      </c>
      <c r="H34" s="29" t="s">
        <v>28</v>
      </c>
      <c r="I34" s="46">
        <f t="shared" si="3"/>
        <v>148689450</v>
      </c>
    </row>
    <row r="35" spans="1:9" ht="30">
      <c r="A35" s="30" t="s">
        <v>81</v>
      </c>
      <c r="B35" s="30" t="s">
        <v>17</v>
      </c>
      <c r="C35" s="28">
        <v>243317770</v>
      </c>
      <c r="D35" s="106">
        <v>284017770</v>
      </c>
      <c r="E35" s="110">
        <v>0.98</v>
      </c>
      <c r="F35" s="107">
        <v>267313370</v>
      </c>
      <c r="G35" s="95">
        <f>F35/D35*100%</f>
        <v>0.94118537019708304</v>
      </c>
      <c r="H35" s="29" t="s">
        <v>28</v>
      </c>
      <c r="I35" s="46">
        <f t="shared" si="3"/>
        <v>278337414.60000002</v>
      </c>
    </row>
    <row r="36" spans="1:9" ht="30">
      <c r="A36" s="83" t="s">
        <v>33</v>
      </c>
      <c r="B36" s="22" t="s">
        <v>30</v>
      </c>
      <c r="C36" s="85"/>
      <c r="D36" s="85"/>
      <c r="E36" s="113"/>
      <c r="F36" s="114"/>
      <c r="G36" s="96"/>
      <c r="H36" s="24" t="s">
        <v>27</v>
      </c>
      <c r="I36" s="46"/>
    </row>
    <row r="37" spans="1:9" ht="30">
      <c r="A37" s="25" t="s">
        <v>82</v>
      </c>
      <c r="B37" s="25" t="s">
        <v>83</v>
      </c>
      <c r="C37" s="84"/>
      <c r="D37" s="84"/>
      <c r="E37" s="111"/>
      <c r="F37" s="108"/>
      <c r="G37" s="97"/>
      <c r="H37" s="27" t="s">
        <v>57</v>
      </c>
      <c r="I37" s="46"/>
    </row>
    <row r="38" spans="1:9" ht="30">
      <c r="A38" s="30" t="s">
        <v>84</v>
      </c>
      <c r="B38" s="30" t="s">
        <v>85</v>
      </c>
      <c r="C38" s="28">
        <v>649550800</v>
      </c>
      <c r="D38" s="106">
        <v>724550800</v>
      </c>
      <c r="E38" s="115">
        <v>0.95</v>
      </c>
      <c r="F38" s="107">
        <v>669605565</v>
      </c>
      <c r="G38" s="95">
        <f>F38/D38*100%</f>
        <v>0.92416648356471343</v>
      </c>
      <c r="H38" s="29" t="s">
        <v>28</v>
      </c>
      <c r="I38" s="46">
        <f t="shared" si="3"/>
        <v>688323260</v>
      </c>
    </row>
    <row r="39" spans="1:9" ht="30">
      <c r="A39" s="83" t="s">
        <v>34</v>
      </c>
      <c r="B39" s="22" t="s">
        <v>31</v>
      </c>
      <c r="C39" s="85"/>
      <c r="D39" s="85"/>
      <c r="E39" s="52"/>
      <c r="F39" s="73"/>
      <c r="G39" s="96"/>
      <c r="H39" s="24" t="s">
        <v>27</v>
      </c>
      <c r="I39" s="46"/>
    </row>
    <row r="40" spans="1:9">
      <c r="A40" s="57"/>
      <c r="B40" s="57"/>
      <c r="C40" s="58"/>
      <c r="D40" s="58"/>
      <c r="E40" s="59"/>
      <c r="F40" s="86"/>
      <c r="G40" s="102"/>
      <c r="H40" s="60"/>
      <c r="I40" s="46"/>
    </row>
    <row r="41" spans="1:9">
      <c r="A41" s="87" t="s">
        <v>96</v>
      </c>
      <c r="B41" s="61" t="s">
        <v>97</v>
      </c>
      <c r="C41" s="62">
        <f>SUM(C42:C48)</f>
        <v>3505442850</v>
      </c>
      <c r="D41" s="62">
        <f>SUM(D42:D48)</f>
        <v>8943965300</v>
      </c>
      <c r="E41" s="51">
        <f>I41/D41*100%</f>
        <v>0.98968318895423268</v>
      </c>
      <c r="F41" s="62">
        <f>SUM(F42:F48)</f>
        <v>8673922450</v>
      </c>
      <c r="G41" s="94">
        <f>F41/D41*100%</f>
        <v>0.96980725651965582</v>
      </c>
      <c r="H41" s="21" t="s">
        <v>0</v>
      </c>
      <c r="I41" s="62">
        <f>SUM(I42:I48)</f>
        <v>8851692100</v>
      </c>
    </row>
    <row r="42" spans="1:9" ht="30">
      <c r="A42" s="83" t="s">
        <v>33</v>
      </c>
      <c r="B42" s="22" t="s">
        <v>30</v>
      </c>
      <c r="C42" s="23"/>
      <c r="D42" s="23"/>
      <c r="E42" s="52"/>
      <c r="F42" s="88"/>
      <c r="G42" s="96"/>
      <c r="H42" s="24" t="s">
        <v>27</v>
      </c>
      <c r="I42" s="46"/>
    </row>
    <row r="43" spans="1:9" ht="30">
      <c r="A43" s="25" t="s">
        <v>82</v>
      </c>
      <c r="B43" s="25" t="s">
        <v>83</v>
      </c>
      <c r="C43" s="26"/>
      <c r="D43" s="26"/>
      <c r="E43" s="55"/>
      <c r="F43" s="89"/>
      <c r="G43" s="97"/>
      <c r="H43" s="27" t="s">
        <v>57</v>
      </c>
      <c r="I43" s="46"/>
    </row>
    <row r="44" spans="1:9" ht="30">
      <c r="A44" s="30" t="s">
        <v>84</v>
      </c>
      <c r="B44" s="30" t="s">
        <v>85</v>
      </c>
      <c r="C44" s="28">
        <v>58460200</v>
      </c>
      <c r="D44" s="106">
        <v>100000000</v>
      </c>
      <c r="E44" s="110">
        <v>0.9</v>
      </c>
      <c r="F44" s="107">
        <v>83638150</v>
      </c>
      <c r="G44" s="95">
        <f>F44/D44*100%</f>
        <v>0.8363815</v>
      </c>
      <c r="H44" s="29" t="s">
        <v>28</v>
      </c>
      <c r="I44" s="46">
        <f t="shared" ref="I44:I48" si="4">E44*D44</f>
        <v>90000000</v>
      </c>
    </row>
    <row r="45" spans="1:9" ht="30">
      <c r="A45" s="83" t="s">
        <v>34</v>
      </c>
      <c r="B45" s="22" t="s">
        <v>31</v>
      </c>
      <c r="C45" s="85"/>
      <c r="D45" s="85"/>
      <c r="E45" s="113"/>
      <c r="F45" s="116"/>
      <c r="G45" s="96"/>
      <c r="H45" s="24" t="s">
        <v>27</v>
      </c>
      <c r="I45" s="46"/>
    </row>
    <row r="46" spans="1:9">
      <c r="A46" s="25" t="s">
        <v>86</v>
      </c>
      <c r="B46" s="25" t="s">
        <v>87</v>
      </c>
      <c r="C46" s="132" t="s">
        <v>106</v>
      </c>
      <c r="D46" s="133">
        <f>SUM(D47:D48)</f>
        <v>4421982650</v>
      </c>
      <c r="E46" s="134">
        <f>I46/D46*100%</f>
        <v>0.99069724979585794</v>
      </c>
      <c r="F46" s="133">
        <f>SUM(F47:F48)</f>
        <v>4295142150</v>
      </c>
      <c r="G46" s="135">
        <f>F46/D46*100%</f>
        <v>0.97131592092519858</v>
      </c>
      <c r="H46" s="27" t="s">
        <v>57</v>
      </c>
      <c r="I46" s="46">
        <f>SUM(I47:I48)</f>
        <v>4380846050</v>
      </c>
    </row>
    <row r="47" spans="1:9" ht="34.5" customHeight="1">
      <c r="A47" s="30" t="s">
        <v>88</v>
      </c>
      <c r="B47" s="30" t="s">
        <v>35</v>
      </c>
      <c r="C47" s="28">
        <v>1780152650</v>
      </c>
      <c r="D47" s="106">
        <v>2365152650</v>
      </c>
      <c r="E47" s="110">
        <v>1</v>
      </c>
      <c r="F47" s="118">
        <v>2360112150</v>
      </c>
      <c r="G47" s="95">
        <f>F47/D47*100%</f>
        <v>0.99786884791558805</v>
      </c>
      <c r="H47" s="29" t="s">
        <v>28</v>
      </c>
      <c r="I47" s="46">
        <f t="shared" si="4"/>
        <v>2365152650</v>
      </c>
    </row>
    <row r="48" spans="1:9" ht="21" customHeight="1">
      <c r="A48" s="30" t="s">
        <v>89</v>
      </c>
      <c r="B48" s="30" t="s">
        <v>36</v>
      </c>
      <c r="C48" s="28">
        <v>1666830000</v>
      </c>
      <c r="D48" s="106">
        <v>2056830000</v>
      </c>
      <c r="E48" s="110">
        <v>0.98</v>
      </c>
      <c r="F48" s="118">
        <v>1935030000</v>
      </c>
      <c r="G48" s="95">
        <f>F48/D48*100%</f>
        <v>0.94078266069631422</v>
      </c>
      <c r="H48" s="29" t="s">
        <v>28</v>
      </c>
      <c r="I48" s="46">
        <f t="shared" si="4"/>
        <v>2015693400</v>
      </c>
    </row>
    <row r="49" spans="1:9">
      <c r="A49" s="61"/>
      <c r="B49" s="61"/>
      <c r="C49" s="62"/>
      <c r="D49" s="62"/>
      <c r="E49" s="123"/>
      <c r="F49" s="128"/>
      <c r="G49" s="94"/>
      <c r="H49" s="21"/>
      <c r="I49" s="46"/>
    </row>
    <row r="50" spans="1:9">
      <c r="A50" s="87" t="s">
        <v>98</v>
      </c>
      <c r="B50" s="61" t="s">
        <v>4</v>
      </c>
      <c r="C50" s="62">
        <f>SUM(C51:C57)</f>
        <v>10059903550</v>
      </c>
      <c r="D50" s="62">
        <f>SUM(D51:D57)</f>
        <v>25778200000</v>
      </c>
      <c r="E50" s="124">
        <f>I50/D50*100%</f>
        <v>0.95962098207012125</v>
      </c>
      <c r="F50" s="125">
        <f>SUM(F51:F57)</f>
        <v>23826624360</v>
      </c>
      <c r="G50" s="94">
        <f>F50/D50*100%</f>
        <v>0.92429356432954979</v>
      </c>
      <c r="H50" s="21" t="s">
        <v>0</v>
      </c>
      <c r="I50" s="62">
        <f>SUM(I51:I57)</f>
        <v>24737301600</v>
      </c>
    </row>
    <row r="51" spans="1:9" ht="30">
      <c r="A51" s="83" t="s">
        <v>33</v>
      </c>
      <c r="B51" s="22" t="s">
        <v>30</v>
      </c>
      <c r="C51" s="23"/>
      <c r="D51" s="23"/>
      <c r="E51" s="113"/>
      <c r="F51" s="116"/>
      <c r="G51" s="96"/>
      <c r="H51" s="24" t="s">
        <v>27</v>
      </c>
      <c r="I51" s="46"/>
    </row>
    <row r="52" spans="1:9" ht="30">
      <c r="A52" s="25" t="s">
        <v>82</v>
      </c>
      <c r="B52" s="25" t="s">
        <v>83</v>
      </c>
      <c r="C52" s="26"/>
      <c r="D52" s="26"/>
      <c r="E52" s="111"/>
      <c r="F52" s="117"/>
      <c r="G52" s="97"/>
      <c r="H52" s="27" t="s">
        <v>57</v>
      </c>
      <c r="I52" s="46"/>
    </row>
    <row r="53" spans="1:9" ht="30">
      <c r="A53" s="30" t="s">
        <v>84</v>
      </c>
      <c r="B53" s="30" t="s">
        <v>85</v>
      </c>
      <c r="C53" s="28">
        <v>70803550</v>
      </c>
      <c r="D53" s="106">
        <v>100000000</v>
      </c>
      <c r="E53" s="110">
        <v>1</v>
      </c>
      <c r="F53" s="119">
        <v>99997000</v>
      </c>
      <c r="G53" s="95">
        <f>F53/D53*100%</f>
        <v>0.99997000000000003</v>
      </c>
      <c r="H53" s="29" t="s">
        <v>28</v>
      </c>
      <c r="I53" s="46">
        <f t="shared" ref="I53" si="5">E53*D53</f>
        <v>100000000</v>
      </c>
    </row>
    <row r="54" spans="1:9" ht="30">
      <c r="A54" s="83" t="s">
        <v>34</v>
      </c>
      <c r="B54" s="22" t="s">
        <v>31</v>
      </c>
      <c r="C54" s="85"/>
      <c r="D54" s="85"/>
      <c r="E54" s="113"/>
      <c r="F54" s="116"/>
      <c r="G54" s="96"/>
      <c r="H54" s="24" t="s">
        <v>27</v>
      </c>
      <c r="I54" s="46"/>
    </row>
    <row r="55" spans="1:9" ht="24" customHeight="1">
      <c r="A55" s="25" t="s">
        <v>86</v>
      </c>
      <c r="B55" s="25" t="s">
        <v>87</v>
      </c>
      <c r="C55" s="132" t="s">
        <v>106</v>
      </c>
      <c r="D55" s="133">
        <f>SUM(D56:D57)</f>
        <v>12839100000</v>
      </c>
      <c r="E55" s="134">
        <f>I55/D55*100%</f>
        <v>0.95946373188151812</v>
      </c>
      <c r="F55" s="133">
        <f>SUM(F56:F57)</f>
        <v>11863313680</v>
      </c>
      <c r="G55" s="135">
        <f>F55/D55*100%</f>
        <v>0.92399885350219257</v>
      </c>
      <c r="H55" s="27" t="s">
        <v>57</v>
      </c>
      <c r="I55" s="46">
        <f>SUM(I56:I57)</f>
        <v>12318650800</v>
      </c>
    </row>
    <row r="56" spans="1:9" ht="30" customHeight="1">
      <c r="A56" s="30" t="s">
        <v>88</v>
      </c>
      <c r="B56" s="30" t="s">
        <v>35</v>
      </c>
      <c r="C56" s="28">
        <v>5167960000</v>
      </c>
      <c r="D56" s="106">
        <v>6877960000</v>
      </c>
      <c r="E56" s="110">
        <v>0.98499999999999999</v>
      </c>
      <c r="F56" s="107">
        <v>6629822480</v>
      </c>
      <c r="G56" s="95">
        <f>F56/D56*100%</f>
        <v>0.96392280269149577</v>
      </c>
      <c r="H56" s="29" t="s">
        <v>28</v>
      </c>
      <c r="I56" s="46">
        <f t="shared" ref="I56:I57" si="6">E56*D56</f>
        <v>6774790600</v>
      </c>
    </row>
    <row r="57" spans="1:9" ht="21" customHeight="1">
      <c r="A57" s="30" t="s">
        <v>89</v>
      </c>
      <c r="B57" s="30" t="s">
        <v>36</v>
      </c>
      <c r="C57" s="28">
        <v>4821140000</v>
      </c>
      <c r="D57" s="106">
        <v>5961140000</v>
      </c>
      <c r="E57" s="110">
        <v>0.93</v>
      </c>
      <c r="F57" s="119">
        <v>5233491200</v>
      </c>
      <c r="G57" s="95">
        <f>F57/D57*100%</f>
        <v>0.87793462324320515</v>
      </c>
      <c r="H57" s="29" t="s">
        <v>28</v>
      </c>
      <c r="I57" s="46">
        <f t="shared" si="6"/>
        <v>5543860200</v>
      </c>
    </row>
    <row r="58" spans="1:9">
      <c r="A58" s="61"/>
      <c r="B58" s="61"/>
      <c r="C58" s="62"/>
      <c r="D58" s="62"/>
      <c r="E58" s="123"/>
      <c r="F58" s="128"/>
      <c r="G58" s="94"/>
      <c r="H58" s="21"/>
      <c r="I58" s="46"/>
    </row>
    <row r="59" spans="1:9">
      <c r="A59" s="87" t="s">
        <v>99</v>
      </c>
      <c r="B59" s="61" t="s">
        <v>5</v>
      </c>
      <c r="C59" s="62">
        <f>SUM(C60:C66)</f>
        <v>2758909880</v>
      </c>
      <c r="D59" s="62">
        <f>SUM(D60:D66)</f>
        <v>6811500000</v>
      </c>
      <c r="E59" s="124">
        <f>I59/D59*100%</f>
        <v>0.81940996843573366</v>
      </c>
      <c r="F59" s="125">
        <f>SUM(F60:F66)</f>
        <v>4903916714</v>
      </c>
      <c r="G59" s="94">
        <f>F59/D59*100%</f>
        <v>0.71994666578580346</v>
      </c>
      <c r="H59" s="21" t="s">
        <v>0</v>
      </c>
      <c r="I59" s="62">
        <f>SUM(I60:I66)</f>
        <v>5581411000</v>
      </c>
    </row>
    <row r="60" spans="1:9" ht="30">
      <c r="A60" s="83" t="s">
        <v>33</v>
      </c>
      <c r="B60" s="22" t="s">
        <v>30</v>
      </c>
      <c r="C60" s="23"/>
      <c r="D60" s="23"/>
      <c r="E60" s="120"/>
      <c r="F60" s="116"/>
      <c r="G60" s="96"/>
      <c r="H60" s="24" t="s">
        <v>27</v>
      </c>
      <c r="I60" s="46"/>
    </row>
    <row r="61" spans="1:9" ht="30">
      <c r="A61" s="25" t="s">
        <v>82</v>
      </c>
      <c r="B61" s="25" t="s">
        <v>83</v>
      </c>
      <c r="C61" s="26"/>
      <c r="D61" s="26"/>
      <c r="E61" s="121"/>
      <c r="F61" s="117"/>
      <c r="G61" s="97"/>
      <c r="H61" s="27" t="s">
        <v>57</v>
      </c>
      <c r="I61" s="46"/>
    </row>
    <row r="62" spans="1:9" ht="30">
      <c r="A62" s="30" t="s">
        <v>84</v>
      </c>
      <c r="B62" s="30" t="s">
        <v>85</v>
      </c>
      <c r="C62" s="28">
        <v>178159880</v>
      </c>
      <c r="D62" s="106">
        <v>200000000</v>
      </c>
      <c r="E62" s="115">
        <v>1</v>
      </c>
      <c r="F62" s="107">
        <v>199976020</v>
      </c>
      <c r="G62" s="95">
        <f>F62/D62*100%</f>
        <v>0.99988010000000005</v>
      </c>
      <c r="H62" s="29" t="s">
        <v>28</v>
      </c>
      <c r="I62" s="46">
        <f t="shared" ref="I62" si="7">E62*D62</f>
        <v>200000000</v>
      </c>
    </row>
    <row r="63" spans="1:9" ht="30">
      <c r="A63" s="83" t="s">
        <v>34</v>
      </c>
      <c r="B63" s="22" t="s">
        <v>31</v>
      </c>
      <c r="C63" s="85"/>
      <c r="D63" s="85"/>
      <c r="E63" s="120"/>
      <c r="F63" s="116"/>
      <c r="G63" s="96"/>
      <c r="H63" s="24" t="s">
        <v>27</v>
      </c>
      <c r="I63" s="46"/>
    </row>
    <row r="64" spans="1:9" ht="24" customHeight="1">
      <c r="A64" s="25" t="s">
        <v>86</v>
      </c>
      <c r="B64" s="25" t="s">
        <v>87</v>
      </c>
      <c r="C64" s="132" t="s">
        <v>106</v>
      </c>
      <c r="D64" s="133">
        <f>SUM(D65:D66)</f>
        <v>3305750000</v>
      </c>
      <c r="E64" s="134">
        <f>I64/D64*100%</f>
        <v>0.81394706193753308</v>
      </c>
      <c r="F64" s="133">
        <f>SUM(F65:F66)</f>
        <v>2351970347</v>
      </c>
      <c r="G64" s="135">
        <f>F64/D64*100%</f>
        <v>0.71147858942751263</v>
      </c>
      <c r="H64" s="27" t="s">
        <v>57</v>
      </c>
      <c r="I64" s="46">
        <f>SUM(I65:I66)</f>
        <v>2690705500</v>
      </c>
    </row>
    <row r="65" spans="1:9" ht="30" customHeight="1">
      <c r="A65" s="30" t="s">
        <v>88</v>
      </c>
      <c r="B65" s="30" t="s">
        <v>35</v>
      </c>
      <c r="C65" s="28">
        <v>1333900000</v>
      </c>
      <c r="D65" s="106">
        <v>1768900000</v>
      </c>
      <c r="E65" s="110">
        <v>0.8</v>
      </c>
      <c r="F65" s="107">
        <v>1238801597</v>
      </c>
      <c r="G65" s="95">
        <f>F65/D65*100%</f>
        <v>0.70032313697778281</v>
      </c>
      <c r="H65" s="29" t="s">
        <v>28</v>
      </c>
      <c r="I65" s="46">
        <f t="shared" ref="I65:I66" si="8">E65*D65</f>
        <v>1415120000</v>
      </c>
    </row>
    <row r="66" spans="1:9" ht="21" customHeight="1">
      <c r="A66" s="30" t="s">
        <v>89</v>
      </c>
      <c r="B66" s="30" t="s">
        <v>36</v>
      </c>
      <c r="C66" s="28">
        <v>1246850000</v>
      </c>
      <c r="D66" s="106">
        <v>1536850000</v>
      </c>
      <c r="E66" s="110">
        <v>0.83</v>
      </c>
      <c r="F66" s="107">
        <v>1113168750</v>
      </c>
      <c r="G66" s="95">
        <f>F66/D66*100%</f>
        <v>0.72431841103555972</v>
      </c>
      <c r="H66" s="29" t="s">
        <v>28</v>
      </c>
      <c r="I66" s="46">
        <f t="shared" si="8"/>
        <v>1275585500</v>
      </c>
    </row>
    <row r="67" spans="1:9">
      <c r="A67" s="61"/>
      <c r="B67" s="61"/>
      <c r="C67" s="62"/>
      <c r="D67" s="62"/>
      <c r="E67" s="123"/>
      <c r="F67" s="128"/>
      <c r="G67" s="94"/>
      <c r="H67" s="21"/>
      <c r="I67" s="46"/>
    </row>
    <row r="68" spans="1:9">
      <c r="A68" s="87" t="s">
        <v>100</v>
      </c>
      <c r="B68" s="61" t="s">
        <v>101</v>
      </c>
      <c r="C68" s="62">
        <f>SUM(C69:C75)</f>
        <v>2121414075</v>
      </c>
      <c r="D68" s="62">
        <f>SUM(D69:D75)</f>
        <v>5358120000</v>
      </c>
      <c r="E68" s="124">
        <f>I68/D68*100%</f>
        <v>0.99507230147887693</v>
      </c>
      <c r="F68" s="125">
        <f>SUM(F69:F75)</f>
        <v>5297132175</v>
      </c>
      <c r="G68" s="94">
        <f>F68/D68*100%</f>
        <v>0.98861768213477863</v>
      </c>
      <c r="H68" s="21" t="s">
        <v>0</v>
      </c>
      <c r="I68" s="62">
        <f>SUM(I69:I75)</f>
        <v>5331716800</v>
      </c>
    </row>
    <row r="69" spans="1:9" ht="30">
      <c r="A69" s="83" t="s">
        <v>33</v>
      </c>
      <c r="B69" s="22" t="s">
        <v>30</v>
      </c>
      <c r="C69" s="23"/>
      <c r="D69" s="23"/>
      <c r="E69" s="120"/>
      <c r="F69" s="116"/>
      <c r="G69" s="96"/>
      <c r="H69" s="24" t="s">
        <v>27</v>
      </c>
      <c r="I69" s="46"/>
    </row>
    <row r="70" spans="1:9" ht="30">
      <c r="A70" s="25" t="s">
        <v>82</v>
      </c>
      <c r="B70" s="25" t="s">
        <v>83</v>
      </c>
      <c r="C70" s="26"/>
      <c r="D70" s="26"/>
      <c r="E70" s="121"/>
      <c r="F70" s="117"/>
      <c r="G70" s="97"/>
      <c r="H70" s="27" t="s">
        <v>57</v>
      </c>
      <c r="I70" s="46"/>
    </row>
    <row r="71" spans="1:9" ht="30">
      <c r="A71" s="30" t="s">
        <v>84</v>
      </c>
      <c r="B71" s="30" t="s">
        <v>85</v>
      </c>
      <c r="C71" s="28">
        <v>67354075</v>
      </c>
      <c r="D71" s="106">
        <v>100000000</v>
      </c>
      <c r="E71" s="115">
        <v>0.98</v>
      </c>
      <c r="F71" s="107">
        <v>95923375</v>
      </c>
      <c r="G71" s="95">
        <f>F71/D71*100%</f>
        <v>0.95923375</v>
      </c>
      <c r="H71" s="29" t="s">
        <v>28</v>
      </c>
      <c r="I71" s="46">
        <f t="shared" ref="I71" si="9">E71*D71</f>
        <v>98000000</v>
      </c>
    </row>
    <row r="72" spans="1:9" ht="30">
      <c r="A72" s="83" t="s">
        <v>34</v>
      </c>
      <c r="B72" s="22" t="s">
        <v>31</v>
      </c>
      <c r="C72" s="85"/>
      <c r="D72" s="85"/>
      <c r="E72" s="120"/>
      <c r="F72" s="116"/>
      <c r="G72" s="96"/>
      <c r="H72" s="24" t="s">
        <v>27</v>
      </c>
      <c r="I72" s="46"/>
    </row>
    <row r="73" spans="1:9" ht="24" customHeight="1">
      <c r="A73" s="25" t="s">
        <v>86</v>
      </c>
      <c r="B73" s="25" t="s">
        <v>87</v>
      </c>
      <c r="C73" s="132" t="s">
        <v>106</v>
      </c>
      <c r="D73" s="133">
        <f>SUM(D74:D75)</f>
        <v>2629060000</v>
      </c>
      <c r="E73" s="134">
        <f>I73/D73*100%</f>
        <v>0.99535894958654425</v>
      </c>
      <c r="F73" s="133">
        <f>SUM(F74:F75)</f>
        <v>2600604400</v>
      </c>
      <c r="G73" s="135">
        <f>F73/D73*100%</f>
        <v>0.9891765117570539</v>
      </c>
      <c r="H73" s="27" t="s">
        <v>57</v>
      </c>
      <c r="I73" s="46">
        <f>SUM(I74:I75)</f>
        <v>2616858400</v>
      </c>
    </row>
    <row r="74" spans="1:9" ht="30.75" customHeight="1">
      <c r="A74" s="30" t="s">
        <v>88</v>
      </c>
      <c r="B74" s="30" t="s">
        <v>35</v>
      </c>
      <c r="C74" s="28">
        <v>1063900000</v>
      </c>
      <c r="D74" s="106">
        <v>1408900000</v>
      </c>
      <c r="E74" s="110">
        <v>1</v>
      </c>
      <c r="F74" s="107">
        <v>1407605000</v>
      </c>
      <c r="G74" s="95">
        <f>F74/D74*100%</f>
        <v>0.99908084321101565</v>
      </c>
      <c r="H74" s="29" t="s">
        <v>28</v>
      </c>
      <c r="I74" s="46">
        <f t="shared" ref="I74:I75" si="10">E74*D74</f>
        <v>1408900000</v>
      </c>
    </row>
    <row r="75" spans="1:9" ht="21" customHeight="1">
      <c r="A75" s="30" t="s">
        <v>89</v>
      </c>
      <c r="B75" s="30" t="s">
        <v>36</v>
      </c>
      <c r="C75" s="28">
        <v>990160000</v>
      </c>
      <c r="D75" s="106">
        <v>1220160000</v>
      </c>
      <c r="E75" s="110">
        <v>0.99</v>
      </c>
      <c r="F75" s="107">
        <v>1192999400</v>
      </c>
      <c r="G75" s="95">
        <f>F75/D75*100%</f>
        <v>0.97774013244164704</v>
      </c>
      <c r="H75" s="29" t="s">
        <v>28</v>
      </c>
      <c r="I75" s="46">
        <f t="shared" si="10"/>
        <v>1207958400</v>
      </c>
    </row>
    <row r="76" spans="1:9">
      <c r="A76" s="61"/>
      <c r="B76" s="61"/>
      <c r="C76" s="62"/>
      <c r="D76" s="62"/>
      <c r="E76" s="123"/>
      <c r="F76" s="128"/>
      <c r="G76" s="94"/>
      <c r="H76" s="21"/>
      <c r="I76" s="46"/>
    </row>
    <row r="77" spans="1:9">
      <c r="A77" s="87" t="s">
        <v>102</v>
      </c>
      <c r="B77" s="61" t="s">
        <v>6</v>
      </c>
      <c r="C77" s="62">
        <f>SUM(C78:C84)</f>
        <v>3872885800</v>
      </c>
      <c r="D77" s="62">
        <f>SUM(D78:D84)</f>
        <v>9856460000</v>
      </c>
      <c r="E77" s="124">
        <f>I77/D77*100%</f>
        <v>0.92808054818870056</v>
      </c>
      <c r="F77" s="125">
        <f>SUM(F78:F84)</f>
        <v>8003202000</v>
      </c>
      <c r="G77" s="94">
        <f>F77/D77*100%</f>
        <v>0.81197529336090235</v>
      </c>
      <c r="H77" s="21" t="s">
        <v>0</v>
      </c>
      <c r="I77" s="62">
        <f>SUM(I78:I84)</f>
        <v>9147588800</v>
      </c>
    </row>
    <row r="78" spans="1:9" ht="30">
      <c r="A78" s="83" t="s">
        <v>33</v>
      </c>
      <c r="B78" s="22" t="s">
        <v>30</v>
      </c>
      <c r="C78" s="23"/>
      <c r="D78" s="23"/>
      <c r="E78" s="113"/>
      <c r="F78" s="114"/>
      <c r="G78" s="96"/>
      <c r="H78" s="24" t="s">
        <v>27</v>
      </c>
      <c r="I78" s="46"/>
    </row>
    <row r="79" spans="1:9" ht="30">
      <c r="A79" s="25" t="s">
        <v>82</v>
      </c>
      <c r="B79" s="25" t="s">
        <v>83</v>
      </c>
      <c r="C79" s="26"/>
      <c r="D79" s="26"/>
      <c r="E79" s="111"/>
      <c r="F79" s="108"/>
      <c r="G79" s="97"/>
      <c r="H79" s="27" t="s">
        <v>57</v>
      </c>
      <c r="I79" s="46"/>
    </row>
    <row r="80" spans="1:9" ht="30">
      <c r="A80" s="30" t="s">
        <v>84</v>
      </c>
      <c r="B80" s="30" t="s">
        <v>85</v>
      </c>
      <c r="C80" s="28">
        <v>69655800</v>
      </c>
      <c r="D80" s="28">
        <v>100000000</v>
      </c>
      <c r="E80" s="110">
        <v>0.95</v>
      </c>
      <c r="F80" s="107">
        <v>87284400</v>
      </c>
      <c r="G80" s="95">
        <f>F80/D80*100%</f>
        <v>0.87284399999999995</v>
      </c>
      <c r="H80" s="29" t="s">
        <v>28</v>
      </c>
      <c r="I80" s="46">
        <f t="shared" ref="I80" si="11">E80*D80</f>
        <v>95000000</v>
      </c>
    </row>
    <row r="81" spans="1:9" ht="30">
      <c r="A81" s="83" t="s">
        <v>34</v>
      </c>
      <c r="B81" s="22" t="s">
        <v>31</v>
      </c>
      <c r="C81" s="85"/>
      <c r="D81" s="85"/>
      <c r="E81" s="113"/>
      <c r="F81" s="114"/>
      <c r="G81" s="96"/>
      <c r="H81" s="24" t="s">
        <v>27</v>
      </c>
      <c r="I81" s="46"/>
    </row>
    <row r="82" spans="1:9" ht="24" customHeight="1">
      <c r="A82" s="25" t="s">
        <v>86</v>
      </c>
      <c r="B82" s="25" t="s">
        <v>87</v>
      </c>
      <c r="C82" s="132" t="s">
        <v>106</v>
      </c>
      <c r="D82" s="133">
        <f>SUM(D83:D84)</f>
        <v>4878230000</v>
      </c>
      <c r="E82" s="134">
        <f>I82/D82*100%</f>
        <v>0.92785588215397796</v>
      </c>
      <c r="F82" s="133">
        <f>SUM(F83:F84)</f>
        <v>3957958800</v>
      </c>
      <c r="G82" s="135">
        <f>F82/D82*100%</f>
        <v>0.81135141229503327</v>
      </c>
      <c r="H82" s="27" t="s">
        <v>57</v>
      </c>
      <c r="I82" s="46">
        <f>SUM(I83:I84)</f>
        <v>4526294400</v>
      </c>
    </row>
    <row r="83" spans="1:9" ht="30.75" customHeight="1">
      <c r="A83" s="30" t="s">
        <v>88</v>
      </c>
      <c r="B83" s="30" t="s">
        <v>35</v>
      </c>
      <c r="C83" s="28">
        <v>1968440000</v>
      </c>
      <c r="D83" s="28">
        <v>2613440000</v>
      </c>
      <c r="E83" s="110">
        <v>0.9</v>
      </c>
      <c r="F83" s="107">
        <v>2044368800</v>
      </c>
      <c r="G83" s="95">
        <f>F83/D83*100%</f>
        <v>0.78225205093669647</v>
      </c>
      <c r="H83" s="29" t="s">
        <v>28</v>
      </c>
      <c r="I83" s="46">
        <f>E83*D83</f>
        <v>2352096000</v>
      </c>
    </row>
    <row r="84" spans="1:9" ht="21" customHeight="1">
      <c r="A84" s="30" t="s">
        <v>89</v>
      </c>
      <c r="B84" s="30" t="s">
        <v>36</v>
      </c>
      <c r="C84" s="28">
        <v>1834790000</v>
      </c>
      <c r="D84" s="28">
        <v>2264790000</v>
      </c>
      <c r="E84" s="110">
        <v>0.96</v>
      </c>
      <c r="F84" s="107">
        <v>1913590000</v>
      </c>
      <c r="G84" s="95">
        <f>F84/D84*100%</f>
        <v>0.84493043505137344</v>
      </c>
      <c r="H84" s="29" t="s">
        <v>28</v>
      </c>
      <c r="I84" s="46">
        <f t="shared" ref="I84" si="12">E84*D84</f>
        <v>2174198400</v>
      </c>
    </row>
    <row r="85" spans="1:9" ht="16.5">
      <c r="A85" s="63" t="s">
        <v>49</v>
      </c>
      <c r="F85" s="78"/>
    </row>
    <row r="86" spans="1:9" ht="16.5">
      <c r="A86" s="32" t="s">
        <v>60</v>
      </c>
      <c r="F86" s="64"/>
    </row>
    <row r="87" spans="1:9" ht="16.5">
      <c r="A87" s="32" t="s">
        <v>50</v>
      </c>
      <c r="F87" s="64"/>
    </row>
    <row r="88" spans="1:9">
      <c r="A88" s="32" t="s">
        <v>51</v>
      </c>
    </row>
    <row r="89" spans="1:9" ht="16.5">
      <c r="A89" s="32" t="s">
        <v>52</v>
      </c>
      <c r="F89" s="64"/>
    </row>
    <row r="90" spans="1:9" ht="17.25" thickBot="1">
      <c r="F90" s="65"/>
    </row>
    <row r="92" spans="1:9" ht="15.75" thickBot="1"/>
    <row r="93" spans="1:9" ht="17.25" thickBot="1">
      <c r="F93" s="66"/>
    </row>
    <row r="94" spans="1:9" ht="23.25">
      <c r="A94" s="137" t="s">
        <v>47</v>
      </c>
      <c r="B94" s="137"/>
      <c r="C94" s="137"/>
      <c r="D94" s="137"/>
      <c r="E94" s="137"/>
      <c r="F94" s="137"/>
      <c r="G94" s="137"/>
      <c r="H94" s="137"/>
      <c r="I94" s="6"/>
    </row>
    <row r="95" spans="1:9">
      <c r="A95" s="10"/>
      <c r="B95" s="11"/>
      <c r="C95" s="12"/>
      <c r="D95" s="12"/>
      <c r="E95" s="12"/>
      <c r="F95" s="10"/>
      <c r="G95" s="99"/>
      <c r="H95" s="12"/>
      <c r="I95" s="6"/>
    </row>
    <row r="96" spans="1:9">
      <c r="A96" s="13" t="s">
        <v>43</v>
      </c>
      <c r="B96" s="5" t="str">
        <f>B4</f>
        <v>: 13 Desember</v>
      </c>
      <c r="C96" s="12"/>
      <c r="D96" s="12"/>
      <c r="E96" s="12"/>
      <c r="F96" s="10"/>
      <c r="G96" s="99"/>
      <c r="H96" s="12"/>
      <c r="I96" s="6"/>
    </row>
    <row r="97" spans="1:15">
      <c r="A97" s="3" t="s">
        <v>44</v>
      </c>
      <c r="B97" s="138" t="s">
        <v>92</v>
      </c>
      <c r="C97" s="138"/>
      <c r="D97" s="138"/>
      <c r="E97" s="138"/>
      <c r="F97" s="138"/>
      <c r="G97" s="138"/>
      <c r="H97" s="138"/>
      <c r="I97" s="6"/>
    </row>
    <row r="98" spans="1:15">
      <c r="A98" s="139" t="s">
        <v>26</v>
      </c>
      <c r="B98" s="139" t="s">
        <v>61</v>
      </c>
      <c r="C98" s="142" t="s">
        <v>46</v>
      </c>
      <c r="D98" s="142"/>
      <c r="E98" s="143" t="s">
        <v>37</v>
      </c>
      <c r="F98" s="144"/>
      <c r="G98" s="145"/>
      <c r="H98" s="139" t="s">
        <v>2</v>
      </c>
      <c r="I98" s="6"/>
    </row>
    <row r="99" spans="1:15">
      <c r="A99" s="140"/>
      <c r="B99" s="140"/>
      <c r="C99" s="142"/>
      <c r="D99" s="142"/>
      <c r="E99" s="130" t="s">
        <v>38</v>
      </c>
      <c r="F99" s="143" t="s">
        <v>39</v>
      </c>
      <c r="G99" s="145"/>
      <c r="H99" s="140"/>
      <c r="I99" s="6"/>
    </row>
    <row r="100" spans="1:15">
      <c r="A100" s="141"/>
      <c r="B100" s="141"/>
      <c r="C100" s="130" t="s">
        <v>53</v>
      </c>
      <c r="D100" s="92" t="s">
        <v>54</v>
      </c>
      <c r="E100" s="1" t="s">
        <v>40</v>
      </c>
      <c r="F100" s="1" t="s">
        <v>41</v>
      </c>
      <c r="G100" s="100" t="s">
        <v>40</v>
      </c>
      <c r="H100" s="141"/>
      <c r="I100" s="6"/>
    </row>
    <row r="101" spans="1:15">
      <c r="A101" s="14" t="s">
        <v>93</v>
      </c>
      <c r="B101" s="36" t="s">
        <v>3</v>
      </c>
      <c r="C101" s="17">
        <f>C103+C115+C121+C127+C133+C139</f>
        <v>32438551243</v>
      </c>
      <c r="D101" s="17">
        <f>D103+D115+D121+D127+D133+D139</f>
        <v>45887711890</v>
      </c>
      <c r="E101" s="45">
        <f>I101/D101*100%</f>
        <v>0.94893061875437079</v>
      </c>
      <c r="F101" s="67">
        <f>F103+F115+F121+F127+F133+F139</f>
        <v>40855633880</v>
      </c>
      <c r="G101" s="93">
        <f>F101/D101*100%</f>
        <v>0.89033931301559177</v>
      </c>
      <c r="H101" s="18" t="s">
        <v>1</v>
      </c>
      <c r="I101" s="46">
        <f>I103+I115+I121+I127+I133+I139</f>
        <v>43544254837</v>
      </c>
      <c r="M101" s="49">
        <f>D101-D9</f>
        <v>-23195892650</v>
      </c>
      <c r="N101" s="49">
        <f t="shared" ref="N101:O101" si="13">E101-E9</f>
        <v>6.1259324157125761E-5</v>
      </c>
      <c r="O101" s="49">
        <f t="shared" si="13"/>
        <v>-21111030577</v>
      </c>
    </row>
    <row r="102" spans="1:15" ht="16.5">
      <c r="A102" s="14"/>
      <c r="B102" s="36"/>
      <c r="C102" s="17"/>
      <c r="D102" s="17"/>
      <c r="E102" s="45"/>
      <c r="F102" s="48"/>
      <c r="G102" s="93"/>
      <c r="H102" s="18"/>
      <c r="I102" s="46"/>
    </row>
    <row r="103" spans="1:15">
      <c r="A103" s="19" t="s">
        <v>94</v>
      </c>
      <c r="B103" s="20" t="s">
        <v>3</v>
      </c>
      <c r="C103" s="50">
        <f>SUM(C104:C113)</f>
        <v>10119995088</v>
      </c>
      <c r="D103" s="50">
        <f>SUM(D104:D113)</f>
        <v>12335359240</v>
      </c>
      <c r="E103" s="51">
        <f>I103/D103*100%</f>
        <v>0.96483653661309987</v>
      </c>
      <c r="F103" s="50">
        <f>SUM(F104:F113)</f>
        <v>11261866758</v>
      </c>
      <c r="G103" s="94">
        <f>F103/D103*100%</f>
        <v>0.91297436409318555</v>
      </c>
      <c r="H103" s="21" t="s">
        <v>0</v>
      </c>
      <c r="I103" s="50">
        <f>SUM(I104:I113)</f>
        <v>11901605287</v>
      </c>
    </row>
    <row r="104" spans="1:15" ht="30">
      <c r="A104" s="37" t="s">
        <v>32</v>
      </c>
      <c r="B104" s="38" t="s">
        <v>19</v>
      </c>
      <c r="C104" s="39"/>
      <c r="D104" s="39"/>
      <c r="E104" s="54"/>
      <c r="F104" s="68"/>
      <c r="G104" s="96"/>
      <c r="H104" s="24" t="s">
        <v>27</v>
      </c>
      <c r="I104" s="46"/>
    </row>
    <row r="105" spans="1:15" ht="30">
      <c r="A105" s="40" t="s">
        <v>62</v>
      </c>
      <c r="B105" s="40" t="s">
        <v>20</v>
      </c>
      <c r="C105" s="41">
        <f>SUM(C14:C15)</f>
        <v>32443000</v>
      </c>
      <c r="D105" s="41">
        <f>SUM(D14:D15)</f>
        <v>37443000</v>
      </c>
      <c r="E105" s="69">
        <f>I105/D105*100%</f>
        <v>0.86499265550303128</v>
      </c>
      <c r="F105" s="41">
        <f>SUM(F14:F15)</f>
        <v>29824425</v>
      </c>
      <c r="G105" s="95">
        <f>F105/D105*100%</f>
        <v>0.79652872365996319</v>
      </c>
      <c r="H105" s="29" t="s">
        <v>57</v>
      </c>
      <c r="I105" s="41">
        <f>SUM(I14:I15)</f>
        <v>32387920</v>
      </c>
    </row>
    <row r="106" spans="1:15">
      <c r="A106" s="40" t="s">
        <v>65</v>
      </c>
      <c r="B106" s="40" t="s">
        <v>21</v>
      </c>
      <c r="C106" s="70">
        <f>SUM(C17:C19)</f>
        <v>8251518768</v>
      </c>
      <c r="D106" s="70">
        <f>SUM(D17:D19)</f>
        <v>10200086920</v>
      </c>
      <c r="E106" s="69">
        <f t="shared" ref="E106:E113" si="14">I106/D106*100%</f>
        <v>0.96977366859536518</v>
      </c>
      <c r="F106" s="70">
        <f>SUM(F17:F19)</f>
        <v>9621953482</v>
      </c>
      <c r="G106" s="95">
        <f t="shared" ref="G106:G113" si="15">F106/D106*100%</f>
        <v>0.94332073417272411</v>
      </c>
      <c r="H106" s="29" t="s">
        <v>57</v>
      </c>
      <c r="I106" s="70">
        <f>SUM(I17:I19)</f>
        <v>9891775712.3999996</v>
      </c>
    </row>
    <row r="107" spans="1:15">
      <c r="A107" s="40" t="s">
        <v>69</v>
      </c>
      <c r="B107" s="40" t="s">
        <v>22</v>
      </c>
      <c r="C107" s="71"/>
      <c r="D107" s="71"/>
      <c r="E107" s="69"/>
      <c r="F107" s="71"/>
      <c r="G107" s="95"/>
      <c r="H107" s="29" t="s">
        <v>57</v>
      </c>
      <c r="I107" s="71"/>
    </row>
    <row r="108" spans="1:15">
      <c r="A108" s="40" t="s">
        <v>71</v>
      </c>
      <c r="B108" s="40" t="s">
        <v>23</v>
      </c>
      <c r="C108" s="70">
        <f>SUM(C24:C27)</f>
        <v>133686250</v>
      </c>
      <c r="D108" s="70">
        <f>SUM(D24:D27)</f>
        <v>223686250</v>
      </c>
      <c r="E108" s="69">
        <f t="shared" si="14"/>
        <v>0.86249883486356449</v>
      </c>
      <c r="F108" s="70">
        <f>SUM(F24:F27)</f>
        <v>174263583</v>
      </c>
      <c r="G108" s="95">
        <f t="shared" si="15"/>
        <v>0.77905362086404506</v>
      </c>
      <c r="H108" s="29" t="s">
        <v>57</v>
      </c>
      <c r="I108" s="70">
        <f>SUM(I24:I27)</f>
        <v>192929130</v>
      </c>
    </row>
    <row r="109" spans="1:15" ht="30">
      <c r="A109" s="104" t="s">
        <v>76</v>
      </c>
      <c r="B109" s="104" t="s">
        <v>58</v>
      </c>
      <c r="C109" s="105">
        <f>SUM(C29)</f>
        <v>150000000</v>
      </c>
      <c r="D109" s="105">
        <f>SUM(D29)</f>
        <v>214000000</v>
      </c>
      <c r="E109" s="69">
        <f t="shared" si="14"/>
        <v>1</v>
      </c>
      <c r="F109" s="105">
        <f>SUM(F29)</f>
        <v>204000000</v>
      </c>
      <c r="G109" s="95">
        <f t="shared" si="15"/>
        <v>0.95327102803738317</v>
      </c>
      <c r="H109" s="27" t="s">
        <v>57</v>
      </c>
      <c r="I109" s="105">
        <f>SUM(I29)</f>
        <v>214000000</v>
      </c>
    </row>
    <row r="110" spans="1:15" ht="30">
      <c r="A110" s="40" t="s">
        <v>77</v>
      </c>
      <c r="B110" s="40" t="s">
        <v>24</v>
      </c>
      <c r="C110" s="70">
        <f>SUM(C31:C32)</f>
        <v>470068000</v>
      </c>
      <c r="D110" s="70">
        <f>SUM(D31:D32)</f>
        <v>486364000</v>
      </c>
      <c r="E110" s="69">
        <f t="shared" si="14"/>
        <v>0.93584722553478461</v>
      </c>
      <c r="F110" s="70">
        <f>SUM(F31:F32)</f>
        <v>249936148</v>
      </c>
      <c r="G110" s="95">
        <f t="shared" si="15"/>
        <v>0.5138870228882072</v>
      </c>
      <c r="H110" s="29" t="s">
        <v>57</v>
      </c>
      <c r="I110" s="70">
        <f>SUM(I31:I32)</f>
        <v>455162400</v>
      </c>
    </row>
    <row r="111" spans="1:15" ht="30">
      <c r="A111" s="40" t="s">
        <v>80</v>
      </c>
      <c r="B111" s="40" t="s">
        <v>25</v>
      </c>
      <c r="C111" s="70">
        <f>SUM(C34:C35)</f>
        <v>432728270</v>
      </c>
      <c r="D111" s="70">
        <f>SUM(D34:D35)</f>
        <v>449228270</v>
      </c>
      <c r="E111" s="69">
        <f t="shared" si="14"/>
        <v>0.95057878837411547</v>
      </c>
      <c r="F111" s="70">
        <f>SUM(F34:F35)</f>
        <v>312283555</v>
      </c>
      <c r="G111" s="95">
        <f t="shared" si="15"/>
        <v>0.6951556165421201</v>
      </c>
      <c r="H111" s="29" t="s">
        <v>57</v>
      </c>
      <c r="I111" s="70">
        <f>SUM(I34:I35)</f>
        <v>427026864.60000002</v>
      </c>
    </row>
    <row r="112" spans="1:15" ht="30">
      <c r="A112" s="37" t="s">
        <v>33</v>
      </c>
      <c r="B112" s="38" t="s">
        <v>30</v>
      </c>
      <c r="C112" s="72"/>
      <c r="D112" s="72"/>
      <c r="E112" s="69"/>
      <c r="F112" s="68"/>
      <c r="G112" s="95"/>
      <c r="H112" s="24" t="s">
        <v>27</v>
      </c>
      <c r="I112" s="46"/>
    </row>
    <row r="113" spans="1:9" ht="30">
      <c r="A113" s="40" t="s">
        <v>82</v>
      </c>
      <c r="B113" s="40" t="s">
        <v>83</v>
      </c>
      <c r="C113" s="70">
        <f>SUM(C38)</f>
        <v>649550800</v>
      </c>
      <c r="D113" s="70">
        <f>SUM(D38)</f>
        <v>724550800</v>
      </c>
      <c r="E113" s="69">
        <f t="shared" si="14"/>
        <v>0.95</v>
      </c>
      <c r="F113" s="70">
        <f>SUM(F38)</f>
        <v>669605565</v>
      </c>
      <c r="G113" s="95">
        <f t="shared" si="15"/>
        <v>0.92416648356471343</v>
      </c>
      <c r="H113" s="29" t="s">
        <v>57</v>
      </c>
      <c r="I113" s="70">
        <f>SUM(I38)</f>
        <v>688323260</v>
      </c>
    </row>
    <row r="114" spans="1:9">
      <c r="A114" s="74"/>
      <c r="B114" s="74"/>
      <c r="C114" s="75"/>
      <c r="D114" s="75"/>
      <c r="E114" s="76"/>
      <c r="F114" s="90"/>
      <c r="G114" s="102"/>
      <c r="H114" s="60"/>
      <c r="I114" s="46"/>
    </row>
    <row r="115" spans="1:9">
      <c r="A115" s="91" t="s">
        <v>96</v>
      </c>
      <c r="B115" s="20" t="s">
        <v>97</v>
      </c>
      <c r="C115" s="50">
        <f>SUM(C116:C119)</f>
        <v>3505442850</v>
      </c>
      <c r="D115" s="50">
        <f>SUM(D116:D119)</f>
        <v>4521982650</v>
      </c>
      <c r="E115" s="51">
        <f>I115/D115*100%</f>
        <v>0.98869155325043101</v>
      </c>
      <c r="F115" s="50">
        <f>SUM(F116:F119)</f>
        <v>4378780300</v>
      </c>
      <c r="G115" s="94">
        <f>F115/D115*100%</f>
        <v>0.96833195501092861</v>
      </c>
      <c r="H115" s="21" t="s">
        <v>0</v>
      </c>
      <c r="I115" s="50">
        <f>SUM(I116:I119)</f>
        <v>4470846050</v>
      </c>
    </row>
    <row r="116" spans="1:9" ht="30">
      <c r="A116" s="37" t="s">
        <v>33</v>
      </c>
      <c r="B116" s="38" t="s">
        <v>30</v>
      </c>
      <c r="C116" s="39"/>
      <c r="D116" s="39"/>
      <c r="E116" s="54"/>
      <c r="F116" s="80"/>
      <c r="G116" s="96"/>
      <c r="H116" s="24" t="s">
        <v>27</v>
      </c>
      <c r="I116" s="46"/>
    </row>
    <row r="117" spans="1:9" ht="30">
      <c r="A117" s="40" t="s">
        <v>82</v>
      </c>
      <c r="B117" s="40" t="s">
        <v>83</v>
      </c>
      <c r="C117" s="41">
        <f>SUM(C44)</f>
        <v>58460200</v>
      </c>
      <c r="D117" s="41">
        <f>SUM(D44)</f>
        <v>100000000</v>
      </c>
      <c r="E117" s="69">
        <f t="shared" ref="E117:E119" si="16">I117/D117*100%</f>
        <v>0.9</v>
      </c>
      <c r="F117" s="41">
        <f>SUM(F44)</f>
        <v>83638150</v>
      </c>
      <c r="G117" s="95">
        <f t="shared" ref="G117:G119" si="17">F117/D117*100%</f>
        <v>0.8363815</v>
      </c>
      <c r="H117" s="29" t="s">
        <v>57</v>
      </c>
      <c r="I117" s="41">
        <f>SUM(I44)</f>
        <v>90000000</v>
      </c>
    </row>
    <row r="118" spans="1:9" ht="30">
      <c r="A118" s="37" t="s">
        <v>34</v>
      </c>
      <c r="B118" s="38" t="s">
        <v>31</v>
      </c>
      <c r="C118" s="72"/>
      <c r="D118" s="72"/>
      <c r="E118" s="69"/>
      <c r="F118" s="80"/>
      <c r="G118" s="95"/>
      <c r="H118" s="24" t="s">
        <v>27</v>
      </c>
      <c r="I118" s="46"/>
    </row>
    <row r="119" spans="1:9">
      <c r="A119" s="40" t="s">
        <v>86</v>
      </c>
      <c r="B119" s="40" t="s">
        <v>87</v>
      </c>
      <c r="C119" s="70">
        <f>SUM(C47:C48)</f>
        <v>3446982650</v>
      </c>
      <c r="D119" s="70">
        <f>SUM(D47:D48)</f>
        <v>4421982650</v>
      </c>
      <c r="E119" s="69">
        <f t="shared" si="16"/>
        <v>0.99069724979585794</v>
      </c>
      <c r="F119" s="70">
        <f>SUM(F47:F48)</f>
        <v>4295142150</v>
      </c>
      <c r="G119" s="95">
        <f t="shared" si="17"/>
        <v>0.97131592092519858</v>
      </c>
      <c r="H119" s="29" t="s">
        <v>57</v>
      </c>
      <c r="I119" s="70">
        <f>SUM(I47:I48)</f>
        <v>4380846050</v>
      </c>
    </row>
    <row r="120" spans="1:9">
      <c r="A120" s="20"/>
      <c r="B120" s="20"/>
      <c r="C120" s="50"/>
      <c r="D120" s="50"/>
      <c r="E120" s="51"/>
      <c r="F120" s="79"/>
      <c r="G120" s="94"/>
      <c r="H120" s="21"/>
      <c r="I120" s="46"/>
    </row>
    <row r="121" spans="1:9">
      <c r="A121" s="91" t="s">
        <v>98</v>
      </c>
      <c r="B121" s="20" t="s">
        <v>4</v>
      </c>
      <c r="C121" s="50">
        <f>SUM(C122:C125)</f>
        <v>10059903550</v>
      </c>
      <c r="D121" s="50">
        <f>SUM(D122:D125)</f>
        <v>12939100000</v>
      </c>
      <c r="E121" s="51">
        <f>I121/D121*100%</f>
        <v>0.9597770169486286</v>
      </c>
      <c r="F121" s="50">
        <f>SUM(F122:F125)</f>
        <v>11963310680</v>
      </c>
      <c r="G121" s="94">
        <f>F121/D121*100%</f>
        <v>0.92458599748050485</v>
      </c>
      <c r="H121" s="21" t="s">
        <v>0</v>
      </c>
      <c r="I121" s="50">
        <f>SUM(I122:I125)</f>
        <v>12418650800</v>
      </c>
    </row>
    <row r="122" spans="1:9" ht="30">
      <c r="A122" s="37" t="s">
        <v>33</v>
      </c>
      <c r="B122" s="38" t="s">
        <v>30</v>
      </c>
      <c r="C122" s="39"/>
      <c r="D122" s="39"/>
      <c r="E122" s="54"/>
      <c r="F122" s="80"/>
      <c r="G122" s="96"/>
      <c r="H122" s="24" t="s">
        <v>27</v>
      </c>
      <c r="I122" s="46"/>
    </row>
    <row r="123" spans="1:9" ht="30">
      <c r="A123" s="40" t="s">
        <v>82</v>
      </c>
      <c r="B123" s="40" t="s">
        <v>83</v>
      </c>
      <c r="C123" s="41">
        <f>SUM(C53)</f>
        <v>70803550</v>
      </c>
      <c r="D123" s="41">
        <f>SUM(D53)</f>
        <v>100000000</v>
      </c>
      <c r="E123" s="69">
        <f t="shared" ref="E123:E125" si="18">I123/D123*100%</f>
        <v>1</v>
      </c>
      <c r="F123" s="41">
        <f>SUM(F53)</f>
        <v>99997000</v>
      </c>
      <c r="G123" s="95">
        <f t="shared" ref="G123:G125" si="19">F123/D123*100%</f>
        <v>0.99997000000000003</v>
      </c>
      <c r="H123" s="29" t="s">
        <v>57</v>
      </c>
      <c r="I123" s="41">
        <f>SUM(I53)</f>
        <v>100000000</v>
      </c>
    </row>
    <row r="124" spans="1:9" ht="30">
      <c r="A124" s="37" t="s">
        <v>34</v>
      </c>
      <c r="B124" s="38" t="s">
        <v>31</v>
      </c>
      <c r="C124" s="72"/>
      <c r="D124" s="72"/>
      <c r="E124" s="69"/>
      <c r="F124" s="80"/>
      <c r="G124" s="95"/>
      <c r="H124" s="24" t="s">
        <v>27</v>
      </c>
      <c r="I124" s="46"/>
    </row>
    <row r="125" spans="1:9">
      <c r="A125" s="40" t="s">
        <v>86</v>
      </c>
      <c r="B125" s="40" t="s">
        <v>87</v>
      </c>
      <c r="C125" s="70">
        <f>SUM(C56:C57)</f>
        <v>9989100000</v>
      </c>
      <c r="D125" s="70">
        <f>SUM(D56:D57)</f>
        <v>12839100000</v>
      </c>
      <c r="E125" s="69">
        <f t="shared" si="18"/>
        <v>0.95946373188151812</v>
      </c>
      <c r="F125" s="70">
        <f>SUM(F56:F57)</f>
        <v>11863313680</v>
      </c>
      <c r="G125" s="95">
        <f t="shared" si="19"/>
        <v>0.92399885350219257</v>
      </c>
      <c r="H125" s="29" t="s">
        <v>57</v>
      </c>
      <c r="I125" s="70">
        <f>SUM(I56:I57)</f>
        <v>12318650800</v>
      </c>
    </row>
    <row r="126" spans="1:9">
      <c r="A126" s="20"/>
      <c r="B126" s="20"/>
      <c r="C126" s="50"/>
      <c r="D126" s="50"/>
      <c r="E126" s="51"/>
      <c r="F126" s="79"/>
      <c r="G126" s="94"/>
      <c r="H126" s="21"/>
      <c r="I126" s="46"/>
    </row>
    <row r="127" spans="1:9">
      <c r="A127" s="91" t="s">
        <v>99</v>
      </c>
      <c r="B127" s="20" t="s">
        <v>5</v>
      </c>
      <c r="C127" s="50">
        <f>SUM(C128:C131)</f>
        <v>2758909880</v>
      </c>
      <c r="D127" s="50">
        <f>SUM(D128:D131)</f>
        <v>3505750000</v>
      </c>
      <c r="E127" s="51">
        <f>I127/D127*100%</f>
        <v>0.82456122085145833</v>
      </c>
      <c r="F127" s="50">
        <f>SUM(F128:F131)</f>
        <v>2551946367</v>
      </c>
      <c r="G127" s="94">
        <f>F127/D127*100%</f>
        <v>0.72793164572488056</v>
      </c>
      <c r="H127" s="21" t="s">
        <v>0</v>
      </c>
      <c r="I127" s="50">
        <f>SUM(I128:I131)</f>
        <v>2890705500</v>
      </c>
    </row>
    <row r="128" spans="1:9" ht="30">
      <c r="A128" s="37" t="s">
        <v>33</v>
      </c>
      <c r="B128" s="38" t="s">
        <v>30</v>
      </c>
      <c r="C128" s="39"/>
      <c r="D128" s="39"/>
      <c r="E128" s="77"/>
      <c r="F128" s="80"/>
      <c r="G128" s="96"/>
      <c r="H128" s="24" t="s">
        <v>27</v>
      </c>
      <c r="I128" s="46"/>
    </row>
    <row r="129" spans="1:9" ht="30">
      <c r="A129" s="40" t="s">
        <v>82</v>
      </c>
      <c r="B129" s="40" t="s">
        <v>83</v>
      </c>
      <c r="C129" s="41">
        <f>SUM(C62)</f>
        <v>178159880</v>
      </c>
      <c r="D129" s="41">
        <f>SUM(D62)</f>
        <v>200000000</v>
      </c>
      <c r="E129" s="69">
        <f t="shared" ref="E129:E131" si="20">I129/D129*100%</f>
        <v>1</v>
      </c>
      <c r="F129" s="41">
        <f>SUM(F62)</f>
        <v>199976020</v>
      </c>
      <c r="G129" s="95">
        <f t="shared" ref="G129:G131" si="21">F129/D129*100%</f>
        <v>0.99988010000000005</v>
      </c>
      <c r="H129" s="29" t="s">
        <v>57</v>
      </c>
      <c r="I129" s="41">
        <f>SUM(I62)</f>
        <v>200000000</v>
      </c>
    </row>
    <row r="130" spans="1:9" ht="30">
      <c r="A130" s="37" t="s">
        <v>34</v>
      </c>
      <c r="B130" s="38" t="s">
        <v>31</v>
      </c>
      <c r="C130" s="72"/>
      <c r="D130" s="72"/>
      <c r="E130" s="69"/>
      <c r="F130" s="80"/>
      <c r="G130" s="95"/>
      <c r="H130" s="24" t="s">
        <v>27</v>
      </c>
      <c r="I130" s="46"/>
    </row>
    <row r="131" spans="1:9">
      <c r="A131" s="40" t="s">
        <v>86</v>
      </c>
      <c r="B131" s="40" t="s">
        <v>87</v>
      </c>
      <c r="C131" s="70">
        <f>SUM(C65:C66)</f>
        <v>2580750000</v>
      </c>
      <c r="D131" s="70">
        <f>SUM(D65:D66)</f>
        <v>3305750000</v>
      </c>
      <c r="E131" s="69">
        <f t="shared" si="20"/>
        <v>0.81394706193753308</v>
      </c>
      <c r="F131" s="70">
        <f>SUM(F65:F66)</f>
        <v>2351970347</v>
      </c>
      <c r="G131" s="95">
        <f t="shared" si="21"/>
        <v>0.71147858942751263</v>
      </c>
      <c r="H131" s="29" t="s">
        <v>57</v>
      </c>
      <c r="I131" s="70">
        <f>SUM(I65:I66)</f>
        <v>2690705500</v>
      </c>
    </row>
    <row r="132" spans="1:9">
      <c r="A132" s="20"/>
      <c r="B132" s="20"/>
      <c r="C132" s="50"/>
      <c r="D132" s="50"/>
      <c r="E132" s="51"/>
      <c r="F132" s="79"/>
      <c r="G132" s="94"/>
      <c r="H132" s="21"/>
      <c r="I132" s="46"/>
    </row>
    <row r="133" spans="1:9">
      <c r="A133" s="91" t="s">
        <v>100</v>
      </c>
      <c r="B133" s="20" t="s">
        <v>101</v>
      </c>
      <c r="C133" s="50">
        <f>SUM(C134:C137)</f>
        <v>2121414075</v>
      </c>
      <c r="D133" s="50">
        <f>SUM(D134:D137)</f>
        <v>2729060000</v>
      </c>
      <c r="E133" s="51">
        <f>I133/D133*100%</f>
        <v>0.99479615691849943</v>
      </c>
      <c r="F133" s="50">
        <f>SUM(F134:F137)</f>
        <v>2696527775</v>
      </c>
      <c r="G133" s="94">
        <f>F133/D133*100%</f>
        <v>0.98807932951272603</v>
      </c>
      <c r="H133" s="21" t="s">
        <v>0</v>
      </c>
      <c r="I133" s="50">
        <f>SUM(I134:I137)</f>
        <v>2714858400</v>
      </c>
    </row>
    <row r="134" spans="1:9" ht="30">
      <c r="A134" s="37" t="s">
        <v>33</v>
      </c>
      <c r="B134" s="38" t="s">
        <v>30</v>
      </c>
      <c r="C134" s="39"/>
      <c r="D134" s="39"/>
      <c r="E134" s="77"/>
      <c r="F134" s="80"/>
      <c r="G134" s="96"/>
      <c r="H134" s="24" t="s">
        <v>27</v>
      </c>
      <c r="I134" s="46"/>
    </row>
    <row r="135" spans="1:9" ht="30">
      <c r="A135" s="40" t="s">
        <v>82</v>
      </c>
      <c r="B135" s="40" t="s">
        <v>83</v>
      </c>
      <c r="C135" s="41">
        <f>SUM(C71)</f>
        <v>67354075</v>
      </c>
      <c r="D135" s="41">
        <f>SUM(D71)</f>
        <v>100000000</v>
      </c>
      <c r="E135" s="69">
        <f t="shared" ref="E135:E137" si="22">I135/D135*100%</f>
        <v>0.98</v>
      </c>
      <c r="F135" s="41">
        <f>SUM(F71)</f>
        <v>95923375</v>
      </c>
      <c r="G135" s="95">
        <f t="shared" ref="G135:G137" si="23">F135/D135*100%</f>
        <v>0.95923375</v>
      </c>
      <c r="H135" s="29" t="s">
        <v>57</v>
      </c>
      <c r="I135" s="41">
        <f>SUM(I71)</f>
        <v>98000000</v>
      </c>
    </row>
    <row r="136" spans="1:9" ht="30">
      <c r="A136" s="37" t="s">
        <v>34</v>
      </c>
      <c r="B136" s="38" t="s">
        <v>31</v>
      </c>
      <c r="C136" s="72"/>
      <c r="D136" s="72"/>
      <c r="E136" s="69"/>
      <c r="F136" s="80"/>
      <c r="G136" s="95"/>
      <c r="H136" s="24" t="s">
        <v>27</v>
      </c>
      <c r="I136" s="46"/>
    </row>
    <row r="137" spans="1:9">
      <c r="A137" s="40" t="s">
        <v>86</v>
      </c>
      <c r="B137" s="40" t="s">
        <v>87</v>
      </c>
      <c r="C137" s="70">
        <f>SUM(C74:C75)</f>
        <v>2054060000</v>
      </c>
      <c r="D137" s="70">
        <f>SUM(D74:D75)</f>
        <v>2629060000</v>
      </c>
      <c r="E137" s="69">
        <f t="shared" si="22"/>
        <v>0.99535894958654425</v>
      </c>
      <c r="F137" s="70">
        <f>SUM(F74:F75)</f>
        <v>2600604400</v>
      </c>
      <c r="G137" s="95">
        <f t="shared" si="23"/>
        <v>0.9891765117570539</v>
      </c>
      <c r="H137" s="29" t="s">
        <v>57</v>
      </c>
      <c r="I137" s="70">
        <f>SUM(I74:I75)</f>
        <v>2616858400</v>
      </c>
    </row>
    <row r="138" spans="1:9">
      <c r="A138" s="20"/>
      <c r="B138" s="20"/>
      <c r="C138" s="50"/>
      <c r="D138" s="50"/>
      <c r="E138" s="51"/>
      <c r="F138" s="79"/>
      <c r="G138" s="94"/>
      <c r="H138" s="21"/>
      <c r="I138" s="46"/>
    </row>
    <row r="139" spans="1:9">
      <c r="A139" s="91" t="s">
        <v>102</v>
      </c>
      <c r="B139" s="20" t="s">
        <v>6</v>
      </c>
      <c r="C139" s="50">
        <f>SUM(C140:C143)</f>
        <v>3872885800</v>
      </c>
      <c r="D139" s="50">
        <f>SUM(D140:D143)</f>
        <v>9856460000</v>
      </c>
      <c r="E139" s="51">
        <f>I139/D139*100%</f>
        <v>0.92808054818870056</v>
      </c>
      <c r="F139" s="79">
        <f>SUM(F140:F143)</f>
        <v>8003202000</v>
      </c>
      <c r="G139" s="94">
        <f>F139/D139*100%</f>
        <v>0.81197529336090235</v>
      </c>
      <c r="H139" s="21" t="s">
        <v>0</v>
      </c>
      <c r="I139" s="46">
        <f>SUM(I140:I143)</f>
        <v>9147588800</v>
      </c>
    </row>
    <row r="140" spans="1:9" ht="30">
      <c r="A140" s="37" t="s">
        <v>33</v>
      </c>
      <c r="B140" s="38" t="s">
        <v>30</v>
      </c>
      <c r="C140" s="39"/>
      <c r="D140" s="39"/>
      <c r="E140" s="54"/>
      <c r="F140" s="68"/>
      <c r="G140" s="96"/>
      <c r="H140" s="24" t="s">
        <v>27</v>
      </c>
      <c r="I140" s="46"/>
    </row>
    <row r="141" spans="1:9" ht="30">
      <c r="A141" s="40" t="s">
        <v>82</v>
      </c>
      <c r="B141" s="40" t="s">
        <v>83</v>
      </c>
      <c r="C141" s="41">
        <f>SUM(C80)</f>
        <v>69655800</v>
      </c>
      <c r="D141" s="41">
        <f>SUM(D80)</f>
        <v>100000000</v>
      </c>
      <c r="E141" s="69">
        <f t="shared" ref="E141:E143" si="24">I141/D141*100%</f>
        <v>0.95</v>
      </c>
      <c r="F141" s="41">
        <f>SUM(F80)</f>
        <v>87284400</v>
      </c>
      <c r="G141" s="95">
        <f t="shared" ref="G141:G143" si="25">F141/D141*100%</f>
        <v>0.87284399999999995</v>
      </c>
      <c r="H141" s="29" t="s">
        <v>57</v>
      </c>
      <c r="I141" s="41">
        <f>SUM(I80)</f>
        <v>95000000</v>
      </c>
    </row>
    <row r="142" spans="1:9" ht="30">
      <c r="A142" s="37" t="s">
        <v>34</v>
      </c>
      <c r="B142" s="38" t="s">
        <v>31</v>
      </c>
      <c r="C142" s="72"/>
      <c r="D142" s="72"/>
      <c r="E142" s="69"/>
      <c r="F142" s="68"/>
      <c r="G142" s="95"/>
      <c r="H142" s="24" t="s">
        <v>27</v>
      </c>
      <c r="I142" s="46"/>
    </row>
    <row r="143" spans="1:9">
      <c r="A143" s="40" t="s">
        <v>86</v>
      </c>
      <c r="B143" s="40" t="s">
        <v>87</v>
      </c>
      <c r="C143" s="70">
        <f>SUM(C82:C84)</f>
        <v>3803230000</v>
      </c>
      <c r="D143" s="70">
        <f>SUM(D82:D84)</f>
        <v>9756460000</v>
      </c>
      <c r="E143" s="69">
        <f t="shared" si="24"/>
        <v>0.92785588215397796</v>
      </c>
      <c r="F143" s="70">
        <f>SUM(F82:F84)</f>
        <v>7915917600</v>
      </c>
      <c r="G143" s="95">
        <f t="shared" si="25"/>
        <v>0.81135141229503327</v>
      </c>
      <c r="H143" s="29" t="s">
        <v>57</v>
      </c>
      <c r="I143" s="70">
        <f>SUM(I82:I84)</f>
        <v>9052588800</v>
      </c>
    </row>
    <row r="144" spans="1:9">
      <c r="A144" s="44"/>
      <c r="B144" s="7"/>
      <c r="C144" s="8"/>
      <c r="D144" s="8"/>
      <c r="E144" s="44"/>
      <c r="F144" s="6"/>
      <c r="G144" s="98"/>
      <c r="H144" s="44"/>
      <c r="I144" s="6"/>
    </row>
    <row r="145" spans="1:15">
      <c r="A145" s="44"/>
      <c r="B145" s="7"/>
      <c r="C145" s="8"/>
      <c r="D145" s="8"/>
      <c r="E145" s="44"/>
      <c r="F145" s="6"/>
      <c r="G145" s="98"/>
      <c r="H145" s="44"/>
      <c r="I145" s="6"/>
    </row>
    <row r="146" spans="1:15">
      <c r="A146" s="44"/>
      <c r="B146" s="7"/>
      <c r="C146" s="8"/>
      <c r="D146" s="8"/>
      <c r="E146" s="44"/>
      <c r="F146" s="6"/>
      <c r="G146" s="98"/>
      <c r="H146" s="44"/>
      <c r="I146" s="6"/>
    </row>
    <row r="147" spans="1:15">
      <c r="A147" s="44"/>
      <c r="B147" s="7"/>
      <c r="C147" s="8"/>
      <c r="D147" s="8"/>
      <c r="E147" s="44"/>
      <c r="F147" s="6"/>
      <c r="G147" s="98"/>
      <c r="H147" s="44"/>
      <c r="I147" s="6"/>
    </row>
    <row r="148" spans="1:15" ht="23.25">
      <c r="A148" s="137" t="s">
        <v>48</v>
      </c>
      <c r="B148" s="137"/>
      <c r="C148" s="137"/>
      <c r="D148" s="137"/>
      <c r="E148" s="137"/>
      <c r="F148" s="137"/>
      <c r="G148" s="137"/>
      <c r="H148" s="137"/>
      <c r="I148" s="6"/>
    </row>
    <row r="149" spans="1:15">
      <c r="A149" s="10"/>
      <c r="B149" s="11"/>
      <c r="C149" s="12"/>
      <c r="D149" s="12"/>
      <c r="E149" s="12"/>
      <c r="F149" s="10"/>
      <c r="G149" s="99"/>
      <c r="H149" s="12"/>
      <c r="I149" s="6"/>
    </row>
    <row r="150" spans="1:15">
      <c r="A150" s="13" t="s">
        <v>43</v>
      </c>
      <c r="B150" s="5" t="str">
        <f>B4</f>
        <v>: 13 Desember</v>
      </c>
      <c r="C150" s="12"/>
      <c r="D150" s="12"/>
      <c r="E150" s="12"/>
      <c r="F150" s="10"/>
      <c r="G150" s="99"/>
      <c r="H150" s="12"/>
      <c r="I150" s="6"/>
    </row>
    <row r="151" spans="1:15">
      <c r="A151" s="3" t="s">
        <v>44</v>
      </c>
      <c r="B151" s="138" t="s">
        <v>92</v>
      </c>
      <c r="C151" s="138"/>
      <c r="D151" s="138"/>
      <c r="E151" s="138"/>
      <c r="F151" s="138"/>
      <c r="G151" s="138"/>
      <c r="H151" s="138"/>
      <c r="I151" s="6"/>
    </row>
    <row r="152" spans="1:15">
      <c r="A152" s="139" t="s">
        <v>26</v>
      </c>
      <c r="B152" s="139" t="s">
        <v>27</v>
      </c>
      <c r="C152" s="142" t="s">
        <v>46</v>
      </c>
      <c r="D152" s="142"/>
      <c r="E152" s="143" t="s">
        <v>37</v>
      </c>
      <c r="F152" s="144"/>
      <c r="G152" s="145"/>
      <c r="H152" s="139" t="s">
        <v>2</v>
      </c>
      <c r="I152" s="6"/>
    </row>
    <row r="153" spans="1:15">
      <c r="A153" s="140"/>
      <c r="B153" s="140"/>
      <c r="C153" s="142"/>
      <c r="D153" s="142"/>
      <c r="E153" s="130" t="s">
        <v>38</v>
      </c>
      <c r="F153" s="143" t="s">
        <v>39</v>
      </c>
      <c r="G153" s="145"/>
      <c r="H153" s="140"/>
      <c r="I153" s="6"/>
    </row>
    <row r="154" spans="1:15">
      <c r="A154" s="141"/>
      <c r="B154" s="141"/>
      <c r="C154" s="130" t="s">
        <v>53</v>
      </c>
      <c r="D154" s="92" t="s">
        <v>54</v>
      </c>
      <c r="E154" s="1" t="s">
        <v>40</v>
      </c>
      <c r="F154" s="1" t="s">
        <v>41</v>
      </c>
      <c r="G154" s="100" t="s">
        <v>40</v>
      </c>
      <c r="H154" s="141"/>
      <c r="I154" s="6"/>
    </row>
    <row r="155" spans="1:15">
      <c r="A155" s="14" t="s">
        <v>93</v>
      </c>
      <c r="B155" s="36" t="s">
        <v>3</v>
      </c>
      <c r="C155" s="17">
        <f>C157+C161+C165+C169+C173+C177</f>
        <v>32438551243</v>
      </c>
      <c r="D155" s="17">
        <f>D157+D161+D165+D169+D173+D177</f>
        <v>45887711890</v>
      </c>
      <c r="E155" s="45">
        <f>I155/D155*100%</f>
        <v>0.94893061875437079</v>
      </c>
      <c r="F155" s="67">
        <f>F157+F161+F165+F169+F173+F177</f>
        <v>40855633880</v>
      </c>
      <c r="G155" s="93">
        <f>F155/D155*100%</f>
        <v>0.89033931301559177</v>
      </c>
      <c r="H155" s="18" t="s">
        <v>1</v>
      </c>
      <c r="I155" s="46">
        <f>I157+I161+I165+I169+I173+I177</f>
        <v>43544254837</v>
      </c>
      <c r="M155" s="49">
        <f>D155-D101</f>
        <v>0</v>
      </c>
      <c r="N155" s="49">
        <f t="shared" ref="N155:O155" si="26">E155-E101</f>
        <v>0</v>
      </c>
      <c r="O155" s="49">
        <f t="shared" si="26"/>
        <v>0</v>
      </c>
    </row>
    <row r="156" spans="1:15" ht="16.5">
      <c r="A156" s="14"/>
      <c r="B156" s="36"/>
      <c r="C156" s="17"/>
      <c r="D156" s="17"/>
      <c r="E156" s="45"/>
      <c r="F156" s="48"/>
      <c r="G156" s="93"/>
      <c r="H156" s="18"/>
      <c r="I156" s="46"/>
    </row>
    <row r="157" spans="1:15">
      <c r="A157" s="19" t="s">
        <v>94</v>
      </c>
      <c r="B157" s="20" t="s">
        <v>3</v>
      </c>
      <c r="C157" s="50">
        <f>SUM(C158:C159)</f>
        <v>10119995088</v>
      </c>
      <c r="D157" s="50">
        <f>SUM(D158:D159)</f>
        <v>12335359240</v>
      </c>
      <c r="E157" s="51">
        <f>I157/D157*100%</f>
        <v>0.96483653661309987</v>
      </c>
      <c r="F157" s="50">
        <f>SUM(F158:F159)</f>
        <v>11261866758</v>
      </c>
      <c r="G157" s="94">
        <f>F157/D157*100%</f>
        <v>0.91297436409318555</v>
      </c>
      <c r="H157" s="21" t="s">
        <v>0</v>
      </c>
      <c r="I157" s="50">
        <f>SUM(I158:I159)</f>
        <v>11901605287</v>
      </c>
    </row>
    <row r="158" spans="1:15" ht="30">
      <c r="A158" s="42" t="s">
        <v>32</v>
      </c>
      <c r="B158" s="40" t="s">
        <v>19</v>
      </c>
      <c r="C158" s="41">
        <f>SUM(C105:C111)</f>
        <v>9470444288</v>
      </c>
      <c r="D158" s="41">
        <f>SUM(D105:D111)</f>
        <v>11610808440</v>
      </c>
      <c r="E158" s="69">
        <f>I158/D158*100%</f>
        <v>0.96576238295082917</v>
      </c>
      <c r="F158" s="41">
        <f>SUM(F105:F111)</f>
        <v>10592261193</v>
      </c>
      <c r="G158" s="95">
        <f>F158/D158*100%</f>
        <v>0.91227594079572982</v>
      </c>
      <c r="H158" s="29" t="s">
        <v>27</v>
      </c>
      <c r="I158" s="41">
        <f>SUM(I105:I111)</f>
        <v>11213282027</v>
      </c>
    </row>
    <row r="159" spans="1:15" ht="30">
      <c r="A159" s="42" t="s">
        <v>33</v>
      </c>
      <c r="B159" s="40" t="s">
        <v>30</v>
      </c>
      <c r="C159" s="70">
        <f>SUM(C113)</f>
        <v>649550800</v>
      </c>
      <c r="D159" s="70">
        <f>SUM(D113)</f>
        <v>724550800</v>
      </c>
      <c r="E159" s="69">
        <f t="shared" ref="E159" si="27">I159/D159*100%</f>
        <v>0.95</v>
      </c>
      <c r="F159" s="70">
        <f>SUM(F113)</f>
        <v>669605565</v>
      </c>
      <c r="G159" s="95">
        <f t="shared" ref="G159" si="28">F159/D159*100%</f>
        <v>0.92416648356471343</v>
      </c>
      <c r="H159" s="29" t="s">
        <v>27</v>
      </c>
      <c r="I159" s="70">
        <f>SUM(I113)</f>
        <v>688323260</v>
      </c>
    </row>
    <row r="160" spans="1:15">
      <c r="A160" s="74"/>
      <c r="B160" s="74"/>
      <c r="C160" s="75"/>
      <c r="D160" s="75"/>
      <c r="E160" s="76"/>
      <c r="F160" s="90"/>
      <c r="G160" s="102"/>
      <c r="H160" s="60"/>
      <c r="I160" s="46"/>
    </row>
    <row r="161" spans="1:9">
      <c r="A161" s="91" t="s">
        <v>96</v>
      </c>
      <c r="B161" s="20" t="s">
        <v>97</v>
      </c>
      <c r="C161" s="50">
        <f>SUM(C162:C163)</f>
        <v>3505442850</v>
      </c>
      <c r="D161" s="50">
        <f>SUM(D162:D163)</f>
        <v>4521982650</v>
      </c>
      <c r="E161" s="51">
        <f>I161/D161*100%</f>
        <v>0.98869155325043101</v>
      </c>
      <c r="F161" s="79">
        <f>SUM(F162:F163)</f>
        <v>4378780300</v>
      </c>
      <c r="G161" s="94">
        <f>F161/D161*100%</f>
        <v>0.96833195501092861</v>
      </c>
      <c r="H161" s="21" t="s">
        <v>0</v>
      </c>
      <c r="I161" s="46">
        <f>SUM(I162:I163)</f>
        <v>4470846050</v>
      </c>
    </row>
    <row r="162" spans="1:9" ht="30">
      <c r="A162" s="42" t="s">
        <v>33</v>
      </c>
      <c r="B162" s="40" t="s">
        <v>30</v>
      </c>
      <c r="C162" s="41">
        <f>SUM(C117)</f>
        <v>58460200</v>
      </c>
      <c r="D162" s="41">
        <f>SUM(D117)</f>
        <v>100000000</v>
      </c>
      <c r="E162" s="69">
        <f>I162/D162*100%</f>
        <v>0.9</v>
      </c>
      <c r="F162" s="41">
        <f>SUM(F117)</f>
        <v>83638150</v>
      </c>
      <c r="G162" s="95">
        <f>F162/D162*100%</f>
        <v>0.8363815</v>
      </c>
      <c r="H162" s="29" t="s">
        <v>27</v>
      </c>
      <c r="I162" s="41">
        <f>SUM(I117)</f>
        <v>90000000</v>
      </c>
    </row>
    <row r="163" spans="1:9" ht="30">
      <c r="A163" s="42" t="s">
        <v>34</v>
      </c>
      <c r="B163" s="40" t="s">
        <v>31</v>
      </c>
      <c r="C163" s="70">
        <f>SUM(C119:C119)</f>
        <v>3446982650</v>
      </c>
      <c r="D163" s="70">
        <f>SUM(D119:D119)</f>
        <v>4421982650</v>
      </c>
      <c r="E163" s="69">
        <f t="shared" ref="E163" si="29">I163/D163*100%</f>
        <v>0.99069724979585794</v>
      </c>
      <c r="F163" s="70">
        <f>SUM(F119:F119)</f>
        <v>4295142150</v>
      </c>
      <c r="G163" s="95">
        <f t="shared" ref="G163" si="30">F163/D163*100%</f>
        <v>0.97131592092519858</v>
      </c>
      <c r="H163" s="29" t="s">
        <v>27</v>
      </c>
      <c r="I163" s="70">
        <f>SUM(I119:I119)</f>
        <v>4380846050</v>
      </c>
    </row>
    <row r="164" spans="1:9">
      <c r="A164" s="20"/>
      <c r="B164" s="20"/>
      <c r="C164" s="50"/>
      <c r="D164" s="50"/>
      <c r="E164" s="51"/>
      <c r="F164" s="50"/>
      <c r="G164" s="94"/>
      <c r="H164" s="21"/>
      <c r="I164" s="50"/>
    </row>
    <row r="165" spans="1:9">
      <c r="A165" s="91" t="s">
        <v>98</v>
      </c>
      <c r="B165" s="20" t="s">
        <v>4</v>
      </c>
      <c r="C165" s="50">
        <f>SUM(C166:C167)</f>
        <v>10059903550</v>
      </c>
      <c r="D165" s="50">
        <f>SUM(D166:D167)</f>
        <v>12939100000</v>
      </c>
      <c r="E165" s="51">
        <f>I165/D165*100%</f>
        <v>0.9597770169486286</v>
      </c>
      <c r="F165" s="79">
        <f>SUM(F166:F167)</f>
        <v>11963310680</v>
      </c>
      <c r="G165" s="94">
        <f>F165/D165*100%</f>
        <v>0.92458599748050485</v>
      </c>
      <c r="H165" s="21" t="s">
        <v>0</v>
      </c>
      <c r="I165" s="46">
        <f>SUM(I166:I167)</f>
        <v>12418650800</v>
      </c>
    </row>
    <row r="166" spans="1:9" ht="30">
      <c r="A166" s="42" t="s">
        <v>33</v>
      </c>
      <c r="B166" s="40" t="s">
        <v>30</v>
      </c>
      <c r="C166" s="41">
        <f>SUM(C123)</f>
        <v>70803550</v>
      </c>
      <c r="D166" s="41">
        <f>SUM(D123)</f>
        <v>100000000</v>
      </c>
      <c r="E166" s="69">
        <f>I166/D166*100%</f>
        <v>1</v>
      </c>
      <c r="F166" s="41">
        <f>SUM(F123)</f>
        <v>99997000</v>
      </c>
      <c r="G166" s="95">
        <f>F166/D166*100%</f>
        <v>0.99997000000000003</v>
      </c>
      <c r="H166" s="29" t="s">
        <v>27</v>
      </c>
      <c r="I166" s="41">
        <f>SUM(I123)</f>
        <v>100000000</v>
      </c>
    </row>
    <row r="167" spans="1:9" ht="30">
      <c r="A167" s="42" t="s">
        <v>34</v>
      </c>
      <c r="B167" s="40" t="s">
        <v>31</v>
      </c>
      <c r="C167" s="70">
        <f>SUM(C125:C125)</f>
        <v>9989100000</v>
      </c>
      <c r="D167" s="70">
        <f>SUM(D125:D125)</f>
        <v>12839100000</v>
      </c>
      <c r="E167" s="69">
        <f t="shared" ref="E167" si="31">I167/D167*100%</f>
        <v>0.95946373188151812</v>
      </c>
      <c r="F167" s="70">
        <f>SUM(F125:F125)</f>
        <v>11863313680</v>
      </c>
      <c r="G167" s="95">
        <f t="shared" ref="G167" si="32">F167/D167*100%</f>
        <v>0.92399885350219257</v>
      </c>
      <c r="H167" s="29" t="s">
        <v>27</v>
      </c>
      <c r="I167" s="70">
        <f>SUM(I125:I125)</f>
        <v>12318650800</v>
      </c>
    </row>
    <row r="168" spans="1:9">
      <c r="A168" s="20"/>
      <c r="B168" s="20"/>
      <c r="C168" s="50"/>
      <c r="D168" s="50"/>
      <c r="E168" s="51"/>
      <c r="F168" s="79"/>
      <c r="G168" s="94"/>
      <c r="H168" s="21"/>
      <c r="I168" s="46"/>
    </row>
    <row r="169" spans="1:9">
      <c r="A169" s="91" t="s">
        <v>99</v>
      </c>
      <c r="B169" s="20" t="s">
        <v>5</v>
      </c>
      <c r="C169" s="50">
        <f>SUM(C170:C171)</f>
        <v>2758909880</v>
      </c>
      <c r="D169" s="50">
        <f>SUM(D170:D171)</f>
        <v>3505750000</v>
      </c>
      <c r="E169" s="51">
        <f>I169/D169*100%</f>
        <v>0.82456122085145833</v>
      </c>
      <c r="F169" s="79">
        <f>SUM(F170:F171)</f>
        <v>2551946367</v>
      </c>
      <c r="G169" s="94">
        <f>F169/D169*100%</f>
        <v>0.72793164572488056</v>
      </c>
      <c r="H169" s="21" t="s">
        <v>0</v>
      </c>
      <c r="I169" s="46">
        <f>SUM(I170:I171)</f>
        <v>2890705500</v>
      </c>
    </row>
    <row r="170" spans="1:9" ht="30">
      <c r="A170" s="42" t="s">
        <v>33</v>
      </c>
      <c r="B170" s="40" t="s">
        <v>30</v>
      </c>
      <c r="C170" s="41">
        <f>SUM(C129)</f>
        <v>178159880</v>
      </c>
      <c r="D170" s="41">
        <f>SUM(D129)</f>
        <v>200000000</v>
      </c>
      <c r="E170" s="69">
        <f>I170/D170*100%</f>
        <v>1</v>
      </c>
      <c r="F170" s="41">
        <f>SUM(F129)</f>
        <v>199976020</v>
      </c>
      <c r="G170" s="95">
        <f>F170/D170*100%</f>
        <v>0.99988010000000005</v>
      </c>
      <c r="H170" s="29" t="s">
        <v>27</v>
      </c>
      <c r="I170" s="41">
        <f>SUM(I129)</f>
        <v>200000000</v>
      </c>
    </row>
    <row r="171" spans="1:9" ht="30">
      <c r="A171" s="42" t="s">
        <v>34</v>
      </c>
      <c r="B171" s="40" t="s">
        <v>31</v>
      </c>
      <c r="C171" s="70">
        <f>SUM(C131:C131)</f>
        <v>2580750000</v>
      </c>
      <c r="D171" s="70">
        <f>SUM(D131:D131)</f>
        <v>3305750000</v>
      </c>
      <c r="E171" s="69">
        <f t="shared" ref="E171" si="33">I171/D171*100%</f>
        <v>0.81394706193753308</v>
      </c>
      <c r="F171" s="70">
        <f>SUM(F131:F131)</f>
        <v>2351970347</v>
      </c>
      <c r="G171" s="95">
        <f t="shared" ref="G171" si="34">F171/D171*100%</f>
        <v>0.71147858942751263</v>
      </c>
      <c r="H171" s="29" t="s">
        <v>27</v>
      </c>
      <c r="I171" s="70">
        <f>SUM(I131:I131)</f>
        <v>2690705500</v>
      </c>
    </row>
    <row r="172" spans="1:9">
      <c r="A172" s="20"/>
      <c r="B172" s="20"/>
      <c r="C172" s="50"/>
      <c r="D172" s="50"/>
      <c r="E172" s="51"/>
      <c r="F172" s="79"/>
      <c r="G172" s="94"/>
      <c r="H172" s="21"/>
      <c r="I172" s="46"/>
    </row>
    <row r="173" spans="1:9">
      <c r="A173" s="91" t="s">
        <v>100</v>
      </c>
      <c r="B173" s="20" t="s">
        <v>101</v>
      </c>
      <c r="C173" s="50">
        <f>SUM(C174:C175)</f>
        <v>2121414075</v>
      </c>
      <c r="D173" s="50">
        <f>SUM(D174:D175)</f>
        <v>2729060000</v>
      </c>
      <c r="E173" s="51">
        <f>I173/D173*100%</f>
        <v>0.99479615691849943</v>
      </c>
      <c r="F173" s="79">
        <f>SUM(F174:F175)</f>
        <v>2696527775</v>
      </c>
      <c r="G173" s="94">
        <f>F173/D173*100%</f>
        <v>0.98807932951272603</v>
      </c>
      <c r="H173" s="21" t="s">
        <v>0</v>
      </c>
      <c r="I173" s="46">
        <f>SUM(I174:I175)</f>
        <v>2714858400</v>
      </c>
    </row>
    <row r="174" spans="1:9" ht="30">
      <c r="A174" s="42" t="s">
        <v>33</v>
      </c>
      <c r="B174" s="40" t="s">
        <v>30</v>
      </c>
      <c r="C174" s="41">
        <f>SUM(C135)</f>
        <v>67354075</v>
      </c>
      <c r="D174" s="41">
        <f>SUM(D135)</f>
        <v>100000000</v>
      </c>
      <c r="E174" s="69">
        <f>I174/D174*100%</f>
        <v>0.98</v>
      </c>
      <c r="F174" s="41">
        <f>SUM(F135)</f>
        <v>95923375</v>
      </c>
      <c r="G174" s="95">
        <f>F174/D174*100%</f>
        <v>0.95923375</v>
      </c>
      <c r="H174" s="29" t="s">
        <v>27</v>
      </c>
      <c r="I174" s="41">
        <f>SUM(I135)</f>
        <v>98000000</v>
      </c>
    </row>
    <row r="175" spans="1:9" ht="30">
      <c r="A175" s="42" t="s">
        <v>34</v>
      </c>
      <c r="B175" s="40" t="s">
        <v>31</v>
      </c>
      <c r="C175" s="70">
        <f>SUM(C137:C137)</f>
        <v>2054060000</v>
      </c>
      <c r="D175" s="70">
        <f>SUM(D137:D137)</f>
        <v>2629060000</v>
      </c>
      <c r="E175" s="69">
        <f t="shared" ref="E175" si="35">I175/D175*100%</f>
        <v>0.99535894958654425</v>
      </c>
      <c r="F175" s="70">
        <f>SUM(F137:F137)</f>
        <v>2600604400</v>
      </c>
      <c r="G175" s="95">
        <f t="shared" ref="G175" si="36">F175/D175*100%</f>
        <v>0.9891765117570539</v>
      </c>
      <c r="H175" s="29" t="s">
        <v>27</v>
      </c>
      <c r="I175" s="70">
        <f>SUM(I137:I137)</f>
        <v>2616858400</v>
      </c>
    </row>
    <row r="176" spans="1:9">
      <c r="A176" s="20"/>
      <c r="B176" s="20"/>
      <c r="C176" s="50"/>
      <c r="D176" s="50"/>
      <c r="E176" s="51"/>
      <c r="F176" s="79"/>
      <c r="G176" s="94"/>
      <c r="H176" s="21"/>
      <c r="I176" s="46"/>
    </row>
    <row r="177" spans="1:9">
      <c r="A177" s="91" t="s">
        <v>102</v>
      </c>
      <c r="B177" s="20" t="s">
        <v>6</v>
      </c>
      <c r="C177" s="50">
        <f>SUM(C178:C179)</f>
        <v>3872885800</v>
      </c>
      <c r="D177" s="50">
        <f>SUM(D178:D179)</f>
        <v>9856460000</v>
      </c>
      <c r="E177" s="51">
        <f>I177/D177*100%</f>
        <v>0.92808054818870056</v>
      </c>
      <c r="F177" s="79">
        <f>SUM(F178:F179)</f>
        <v>8003202000</v>
      </c>
      <c r="G177" s="94">
        <f>F177/D177*100%</f>
        <v>0.81197529336090235</v>
      </c>
      <c r="H177" s="21" t="s">
        <v>0</v>
      </c>
      <c r="I177" s="46">
        <f>SUM(I178:I179)</f>
        <v>9147588800</v>
      </c>
    </row>
    <row r="178" spans="1:9" ht="30">
      <c r="A178" s="42" t="s">
        <v>33</v>
      </c>
      <c r="B178" s="40" t="s">
        <v>30</v>
      </c>
      <c r="C178" s="41">
        <f>SUM(C141)</f>
        <v>69655800</v>
      </c>
      <c r="D178" s="41">
        <f>SUM(D141)</f>
        <v>100000000</v>
      </c>
      <c r="E178" s="69">
        <f>I178/D178*100%</f>
        <v>0.95</v>
      </c>
      <c r="F178" s="41">
        <f>SUM(F141)</f>
        <v>87284400</v>
      </c>
      <c r="G178" s="95">
        <f>F178/D178*100%</f>
        <v>0.87284399999999995</v>
      </c>
      <c r="H178" s="29" t="s">
        <v>27</v>
      </c>
      <c r="I178" s="41">
        <f>SUM(I141)</f>
        <v>95000000</v>
      </c>
    </row>
    <row r="179" spans="1:9" ht="30">
      <c r="A179" s="42" t="s">
        <v>34</v>
      </c>
      <c r="B179" s="40" t="s">
        <v>31</v>
      </c>
      <c r="C179" s="70">
        <f>SUM(C143:C143)</f>
        <v>3803230000</v>
      </c>
      <c r="D179" s="70">
        <f>SUM(D143:D143)</f>
        <v>9756460000</v>
      </c>
      <c r="E179" s="69">
        <f t="shared" ref="E179" si="37">I179/D179*100%</f>
        <v>0.92785588215397796</v>
      </c>
      <c r="F179" s="70">
        <f>SUM(F143:F143)</f>
        <v>7915917600</v>
      </c>
      <c r="G179" s="95">
        <f t="shared" ref="G179" si="38">F179/D179*100%</f>
        <v>0.81135141229503327</v>
      </c>
      <c r="H179" s="29" t="s">
        <v>27</v>
      </c>
      <c r="I179" s="70">
        <f>SUM(I143:I143)</f>
        <v>9052588800</v>
      </c>
    </row>
    <row r="185" spans="1:9" ht="23.25">
      <c r="A185" s="137" t="s">
        <v>48</v>
      </c>
      <c r="B185" s="137"/>
      <c r="C185" s="137"/>
      <c r="D185" s="137"/>
      <c r="E185" s="137"/>
      <c r="F185" s="137"/>
      <c r="G185" s="137"/>
      <c r="H185" s="137"/>
      <c r="I185" s="6"/>
    </row>
    <row r="186" spans="1:9">
      <c r="A186" s="10"/>
      <c r="B186" s="11"/>
      <c r="C186" s="12"/>
      <c r="D186" s="12"/>
      <c r="E186" s="12"/>
      <c r="F186" s="10"/>
      <c r="G186" s="99"/>
      <c r="H186" s="12"/>
      <c r="I186" s="6"/>
    </row>
    <row r="187" spans="1:9">
      <c r="A187" s="13" t="s">
        <v>43</v>
      </c>
      <c r="B187" s="5" t="str">
        <f>B4</f>
        <v>: 13 Desember</v>
      </c>
      <c r="C187" s="12"/>
      <c r="D187" s="12"/>
      <c r="E187" s="12"/>
      <c r="F187" s="10"/>
      <c r="G187" s="99"/>
      <c r="H187" s="12"/>
      <c r="I187" s="6"/>
    </row>
    <row r="188" spans="1:9">
      <c r="A188" s="3" t="s">
        <v>44</v>
      </c>
      <c r="B188" s="138" t="s">
        <v>92</v>
      </c>
      <c r="C188" s="138"/>
      <c r="D188" s="138"/>
      <c r="E188" s="138"/>
      <c r="F188" s="138"/>
      <c r="G188" s="138"/>
      <c r="H188" s="138"/>
      <c r="I188" s="6"/>
    </row>
    <row r="189" spans="1:9">
      <c r="A189" s="139" t="s">
        <v>26</v>
      </c>
      <c r="B189" s="139" t="s">
        <v>27</v>
      </c>
      <c r="C189" s="142" t="s">
        <v>46</v>
      </c>
      <c r="D189" s="142"/>
      <c r="E189" s="143" t="s">
        <v>37</v>
      </c>
      <c r="F189" s="144"/>
      <c r="G189" s="145"/>
      <c r="H189" s="139" t="s">
        <v>2</v>
      </c>
      <c r="I189" s="6"/>
    </row>
    <row r="190" spans="1:9">
      <c r="A190" s="140"/>
      <c r="B190" s="140"/>
      <c r="C190" s="142"/>
      <c r="D190" s="142"/>
      <c r="E190" s="130" t="s">
        <v>38</v>
      </c>
      <c r="F190" s="143" t="s">
        <v>39</v>
      </c>
      <c r="G190" s="145"/>
      <c r="H190" s="140"/>
      <c r="I190" s="6"/>
    </row>
    <row r="191" spans="1:9">
      <c r="A191" s="141"/>
      <c r="B191" s="141"/>
      <c r="C191" s="130" t="s">
        <v>53</v>
      </c>
      <c r="D191" s="92" t="s">
        <v>54</v>
      </c>
      <c r="E191" s="1" t="s">
        <v>40</v>
      </c>
      <c r="F191" s="1" t="s">
        <v>41</v>
      </c>
      <c r="G191" s="100" t="s">
        <v>40</v>
      </c>
      <c r="H191" s="141"/>
      <c r="I191" s="6"/>
    </row>
    <row r="192" spans="1:9">
      <c r="A192" s="14" t="s">
        <v>93</v>
      </c>
      <c r="B192" s="36" t="s">
        <v>3</v>
      </c>
      <c r="C192" s="17">
        <f>SUM(C194:C196)</f>
        <v>32438551243</v>
      </c>
      <c r="D192" s="17">
        <f>SUM(D194:D196)</f>
        <v>45887711890</v>
      </c>
      <c r="E192" s="45">
        <f>I192/D192*100%</f>
        <v>0.94893061875437079</v>
      </c>
      <c r="F192" s="17">
        <f>SUM(F194:F196)</f>
        <v>40855633880</v>
      </c>
      <c r="G192" s="93">
        <f>F192/D192*100%</f>
        <v>0.89033931301559177</v>
      </c>
      <c r="H192" s="18" t="s">
        <v>1</v>
      </c>
      <c r="I192" s="17">
        <f>SUM(I194:I196)</f>
        <v>43544254837</v>
      </c>
    </row>
    <row r="193" spans="1:15" ht="16.5">
      <c r="A193" s="14"/>
      <c r="B193" s="36"/>
      <c r="C193" s="17"/>
      <c r="D193" s="17"/>
      <c r="E193" s="45"/>
      <c r="F193" s="48"/>
      <c r="G193" s="93"/>
      <c r="H193" s="18"/>
      <c r="I193" s="46"/>
      <c r="M193" s="49">
        <f>D192-D155</f>
        <v>0</v>
      </c>
      <c r="N193" s="49">
        <f t="shared" ref="N193:O193" si="39">E192-E155</f>
        <v>0</v>
      </c>
      <c r="O193" s="49">
        <f t="shared" si="39"/>
        <v>0</v>
      </c>
    </row>
    <row r="194" spans="1:15" ht="30">
      <c r="A194" s="42" t="s">
        <v>32</v>
      </c>
      <c r="B194" s="40" t="s">
        <v>19</v>
      </c>
      <c r="C194" s="41">
        <f>C158</f>
        <v>9470444288</v>
      </c>
      <c r="D194" s="41">
        <f>D158</f>
        <v>11610808440</v>
      </c>
      <c r="E194" s="69">
        <f>I194/D194*100%</f>
        <v>0.96576238295082917</v>
      </c>
      <c r="F194" s="41">
        <f>F158</f>
        <v>10592261193</v>
      </c>
      <c r="G194" s="95">
        <f>F194/D194*100%</f>
        <v>0.91227594079572982</v>
      </c>
      <c r="H194" s="29" t="s">
        <v>27</v>
      </c>
      <c r="I194" s="41">
        <f>I158</f>
        <v>11213282027</v>
      </c>
    </row>
    <row r="195" spans="1:15" ht="30">
      <c r="A195" s="42" t="s">
        <v>33</v>
      </c>
      <c r="B195" s="40" t="s">
        <v>30</v>
      </c>
      <c r="C195" s="70">
        <f>C159+C162+C166+C170+C174+C178</f>
        <v>1093984305</v>
      </c>
      <c r="D195" s="70">
        <f>D159+D162+D166+D170+D174+D178</f>
        <v>1324550800</v>
      </c>
      <c r="E195" s="69">
        <f t="shared" ref="E195:E196" si="40">I195/D195*100%</f>
        <v>0.95981464810560679</v>
      </c>
      <c r="F195" s="70">
        <f>F159+F162+F166+F170+F174+F178</f>
        <v>1236424510</v>
      </c>
      <c r="G195" s="95">
        <f t="shared" ref="G195:G196" si="41">F195/D195*100%</f>
        <v>0.93346703652287255</v>
      </c>
      <c r="H195" s="29" t="s">
        <v>27</v>
      </c>
      <c r="I195" s="70">
        <f>I159+I162+I166+I170+I174+I178</f>
        <v>1271323260</v>
      </c>
    </row>
    <row r="196" spans="1:15" ht="30">
      <c r="A196" s="42" t="s">
        <v>34</v>
      </c>
      <c r="B196" s="40" t="s">
        <v>31</v>
      </c>
      <c r="C196" s="70">
        <f>C163+C167+C171+C175+C179</f>
        <v>21874122650</v>
      </c>
      <c r="D196" s="70">
        <f>D163+D167+D171+D175+D179</f>
        <v>32952352650</v>
      </c>
      <c r="E196" s="69">
        <f t="shared" si="40"/>
        <v>0.94256242884679131</v>
      </c>
      <c r="F196" s="70">
        <f>F163+F167+F171+F175+F179</f>
        <v>29026948177</v>
      </c>
      <c r="G196" s="95">
        <f t="shared" si="41"/>
        <v>0.88087635154025945</v>
      </c>
      <c r="H196" s="29" t="s">
        <v>27</v>
      </c>
      <c r="I196" s="70">
        <f>I163+I167+I171+I175+I179</f>
        <v>31059649550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185:H185"/>
    <mergeCell ref="B188:H188"/>
    <mergeCell ref="A189:A191"/>
    <mergeCell ref="B189:B191"/>
    <mergeCell ref="C189:D190"/>
    <mergeCell ref="E189:G189"/>
    <mergeCell ref="H189:H191"/>
    <mergeCell ref="F190:G190"/>
    <mergeCell ref="A148:H148"/>
    <mergeCell ref="B151:H151"/>
    <mergeCell ref="A152:A154"/>
    <mergeCell ref="B152:B154"/>
    <mergeCell ref="C152:D153"/>
    <mergeCell ref="E152:G152"/>
    <mergeCell ref="H152:H154"/>
    <mergeCell ref="F153:G153"/>
    <mergeCell ref="A94:H94"/>
    <mergeCell ref="B97:H97"/>
    <mergeCell ref="A98:A100"/>
    <mergeCell ref="B98:B100"/>
    <mergeCell ref="C98:D99"/>
    <mergeCell ref="E98:G98"/>
    <mergeCell ref="H98:H100"/>
    <mergeCell ref="F99:G99"/>
    <mergeCell ref="A2:H2"/>
    <mergeCell ref="B5:H5"/>
    <mergeCell ref="A6:A8"/>
    <mergeCell ref="B6:B8"/>
    <mergeCell ref="C6:D7"/>
    <mergeCell ref="E6:G6"/>
    <mergeCell ref="H6:H8"/>
    <mergeCell ref="F7:G7"/>
  </mergeCells>
  <pageMargins left="0.41" right="0.39370078740157483" top="0.55118110236220474" bottom="1.0900000000000001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7030A0"/>
  </sheetPr>
  <dimension ref="A1:O196"/>
  <sheetViews>
    <sheetView view="pageBreakPreview" zoomScale="80" zoomScaleNormal="70" zoomScaleSheetLayoutView="80" workbookViewId="0">
      <selection activeCell="F13" sqref="F13"/>
    </sheetView>
  </sheetViews>
  <sheetFormatPr defaultColWidth="9.140625" defaultRowHeight="15"/>
  <cols>
    <col min="1" max="1" width="20.42578125" style="9" customWidth="1"/>
    <col min="2" max="2" width="45" style="33" customWidth="1"/>
    <col min="3" max="3" width="18.85546875" style="34" customWidth="1"/>
    <col min="4" max="4" width="18.7109375" style="34" customWidth="1"/>
    <col min="5" max="5" width="9.140625" style="9"/>
    <col min="6" max="6" width="18.85546875" style="35" customWidth="1"/>
    <col min="7" max="7" width="9.140625" style="103"/>
    <col min="8" max="8" width="17.140625" style="9" customWidth="1"/>
    <col min="9" max="9" width="17.42578125" style="35" bestFit="1" customWidth="1"/>
    <col min="10" max="11" width="9.140625" style="9"/>
    <col min="12" max="12" width="15" style="9" bestFit="1" customWidth="1"/>
    <col min="13" max="14" width="9.140625" style="9"/>
    <col min="15" max="15" width="12" style="9" bestFit="1" customWidth="1"/>
    <col min="16" max="16384" width="9.140625" style="9"/>
  </cols>
  <sheetData>
    <row r="1" spans="1:12">
      <c r="A1" s="44"/>
      <c r="B1" s="7"/>
      <c r="C1" s="8"/>
      <c r="D1" s="8"/>
      <c r="E1" s="44"/>
      <c r="F1" s="6"/>
      <c r="G1" s="98"/>
      <c r="H1" s="44"/>
      <c r="I1" s="6"/>
    </row>
    <row r="2" spans="1:12" ht="23.25">
      <c r="A2" s="137" t="s">
        <v>45</v>
      </c>
      <c r="B2" s="137"/>
      <c r="C2" s="137"/>
      <c r="D2" s="137"/>
      <c r="E2" s="137"/>
      <c r="F2" s="137"/>
      <c r="G2" s="137"/>
      <c r="H2" s="137"/>
      <c r="I2" s="6"/>
    </row>
    <row r="3" spans="1:12" ht="24" customHeight="1">
      <c r="A3" s="10"/>
      <c r="B3" s="11"/>
      <c r="C3" s="12"/>
      <c r="D3" s="12"/>
      <c r="E3" s="12"/>
      <c r="F3" s="10"/>
      <c r="G3" s="99"/>
      <c r="H3" s="12"/>
      <c r="I3" s="6"/>
    </row>
    <row r="4" spans="1:12">
      <c r="A4" s="13" t="s">
        <v>43</v>
      </c>
      <c r="B4" s="2" t="s">
        <v>104</v>
      </c>
      <c r="C4" s="12"/>
      <c r="D4" s="12"/>
      <c r="E4" s="12"/>
      <c r="F4" s="10"/>
      <c r="G4" s="99"/>
      <c r="H4" s="12"/>
      <c r="I4" s="6"/>
    </row>
    <row r="5" spans="1:12">
      <c r="A5" s="3" t="s">
        <v>44</v>
      </c>
      <c r="B5" s="138" t="s">
        <v>92</v>
      </c>
      <c r="C5" s="138"/>
      <c r="D5" s="138"/>
      <c r="E5" s="138"/>
      <c r="F5" s="138"/>
      <c r="G5" s="138"/>
      <c r="H5" s="138"/>
      <c r="I5" s="6"/>
    </row>
    <row r="6" spans="1:12">
      <c r="A6" s="139" t="s">
        <v>26</v>
      </c>
      <c r="B6" s="139" t="s">
        <v>42</v>
      </c>
      <c r="C6" s="142" t="s">
        <v>46</v>
      </c>
      <c r="D6" s="142"/>
      <c r="E6" s="143" t="s">
        <v>37</v>
      </c>
      <c r="F6" s="144"/>
      <c r="G6" s="145"/>
      <c r="H6" s="139" t="s">
        <v>2</v>
      </c>
      <c r="I6" s="6"/>
    </row>
    <row r="7" spans="1:12">
      <c r="A7" s="140"/>
      <c r="B7" s="140"/>
      <c r="C7" s="142"/>
      <c r="D7" s="142"/>
      <c r="E7" s="129" t="s">
        <v>38</v>
      </c>
      <c r="F7" s="143" t="s">
        <v>39</v>
      </c>
      <c r="G7" s="145"/>
      <c r="H7" s="140"/>
      <c r="I7" s="6"/>
    </row>
    <row r="8" spans="1:12">
      <c r="A8" s="141"/>
      <c r="B8" s="141"/>
      <c r="C8" s="129" t="s">
        <v>53</v>
      </c>
      <c r="D8" s="126" t="s">
        <v>54</v>
      </c>
      <c r="E8" s="1" t="s">
        <v>40</v>
      </c>
      <c r="F8" s="1" t="s">
        <v>41</v>
      </c>
      <c r="G8" s="100" t="s">
        <v>40</v>
      </c>
      <c r="H8" s="141"/>
      <c r="I8" s="6"/>
    </row>
    <row r="9" spans="1:12" ht="21" customHeight="1">
      <c r="A9" s="81" t="s">
        <v>94</v>
      </c>
      <c r="B9" s="15" t="s">
        <v>3</v>
      </c>
      <c r="C9" s="16">
        <f>C11+C41+C50+C59+C68+C77</f>
        <v>32438551243</v>
      </c>
      <c r="D9" s="16">
        <f>D11+D41+D50+D59+D68+D77</f>
        <v>41009481890</v>
      </c>
      <c r="E9" s="45">
        <f>I9/D9*100%</f>
        <v>0.8805987729146606</v>
      </c>
      <c r="F9" s="43">
        <f>F11+F41+F50+F59+F68+F77</f>
        <v>32534722322</v>
      </c>
      <c r="G9" s="93">
        <f>F9/D9*100%</f>
        <v>0.79334633900686913</v>
      </c>
      <c r="H9" s="18" t="s">
        <v>1</v>
      </c>
      <c r="I9" s="46">
        <f>I11+I41+I50+I59+I68+I77</f>
        <v>36112899430.199997</v>
      </c>
      <c r="L9" s="47"/>
    </row>
    <row r="10" spans="1:12" ht="16.5">
      <c r="A10" s="81"/>
      <c r="B10" s="15"/>
      <c r="C10" s="16"/>
      <c r="D10" s="16"/>
      <c r="E10" s="45"/>
      <c r="F10" s="82"/>
      <c r="G10" s="93"/>
      <c r="H10" s="18"/>
      <c r="I10" s="46"/>
      <c r="L10" s="49"/>
    </row>
    <row r="11" spans="1:12" ht="21" customHeight="1">
      <c r="A11" s="19" t="s">
        <v>94</v>
      </c>
      <c r="B11" s="20" t="s">
        <v>3</v>
      </c>
      <c r="C11" s="50">
        <f>SUM(C12:C38)</f>
        <v>10119995088</v>
      </c>
      <c r="D11" s="50">
        <f>SUM(D12:D39)</f>
        <v>12335359240</v>
      </c>
      <c r="E11" s="51">
        <f>I11/D11*100%</f>
        <v>0.92799610586776882</v>
      </c>
      <c r="F11" s="50">
        <f>SUM(F12:F39)</f>
        <v>10486996750</v>
      </c>
      <c r="G11" s="94">
        <f>F11/D11*100%</f>
        <v>0.8501573846340611</v>
      </c>
      <c r="H11" s="21" t="s">
        <v>0</v>
      </c>
      <c r="I11" s="50">
        <f>SUM(I12:I39)</f>
        <v>11447165339.200001</v>
      </c>
    </row>
    <row r="12" spans="1:12" ht="30">
      <c r="A12" s="83" t="s">
        <v>32</v>
      </c>
      <c r="B12" s="22" t="s">
        <v>19</v>
      </c>
      <c r="C12" s="23"/>
      <c r="D12" s="23"/>
      <c r="E12" s="52"/>
      <c r="F12" s="53"/>
      <c r="G12" s="96"/>
      <c r="H12" s="24" t="s">
        <v>27</v>
      </c>
      <c r="I12" s="46"/>
    </row>
    <row r="13" spans="1:12" ht="30">
      <c r="A13" s="25" t="s">
        <v>62</v>
      </c>
      <c r="B13" s="25" t="s">
        <v>20</v>
      </c>
      <c r="C13" s="26"/>
      <c r="D13" s="26"/>
      <c r="E13" s="55"/>
      <c r="F13" s="56"/>
      <c r="G13" s="97"/>
      <c r="H13" s="27" t="s">
        <v>57</v>
      </c>
      <c r="I13" s="46"/>
    </row>
    <row r="14" spans="1:12" ht="30">
      <c r="A14" s="30" t="s">
        <v>63</v>
      </c>
      <c r="B14" s="30" t="s">
        <v>55</v>
      </c>
      <c r="C14" s="28">
        <v>12048000</v>
      </c>
      <c r="D14" s="106">
        <v>14048000</v>
      </c>
      <c r="E14" s="110">
        <v>0.84</v>
      </c>
      <c r="F14" s="107">
        <v>10367425</v>
      </c>
      <c r="G14" s="95">
        <f>F14/D14*100%</f>
        <v>0.73800007118451028</v>
      </c>
      <c r="H14" s="29" t="s">
        <v>28</v>
      </c>
      <c r="I14" s="46">
        <f>E14*D14</f>
        <v>11800320</v>
      </c>
    </row>
    <row r="15" spans="1:12" ht="30">
      <c r="A15" s="30" t="s">
        <v>64</v>
      </c>
      <c r="B15" s="30" t="s">
        <v>18</v>
      </c>
      <c r="C15" s="28">
        <v>20395000</v>
      </c>
      <c r="D15" s="106">
        <v>23395000</v>
      </c>
      <c r="E15" s="110">
        <v>0.85</v>
      </c>
      <c r="F15" s="107">
        <v>17787000</v>
      </c>
      <c r="G15" s="95">
        <f>F15/D15*100%</f>
        <v>0.7602906603975208</v>
      </c>
      <c r="H15" s="29" t="s">
        <v>28</v>
      </c>
      <c r="I15" s="46">
        <f t="shared" ref="I15" si="0">E15*D15</f>
        <v>19885750</v>
      </c>
    </row>
    <row r="16" spans="1:12" ht="24" customHeight="1">
      <c r="A16" s="25" t="s">
        <v>65</v>
      </c>
      <c r="B16" s="25" t="s">
        <v>21</v>
      </c>
      <c r="C16" s="84"/>
      <c r="D16" s="84"/>
      <c r="E16" s="111"/>
      <c r="F16" s="108"/>
      <c r="G16" s="97"/>
      <c r="H16" s="27" t="s">
        <v>57</v>
      </c>
      <c r="I16" s="46"/>
    </row>
    <row r="17" spans="1:9" ht="21" customHeight="1">
      <c r="A17" s="30" t="s">
        <v>66</v>
      </c>
      <c r="B17" s="30" t="s">
        <v>7</v>
      </c>
      <c r="C17" s="28">
        <v>7219200142</v>
      </c>
      <c r="D17" s="106">
        <v>8947877920</v>
      </c>
      <c r="E17" s="110">
        <v>0.93</v>
      </c>
      <c r="F17" s="107">
        <v>7841965210</v>
      </c>
      <c r="G17" s="95">
        <f>F17/D17*100%</f>
        <v>0.87640502922730978</v>
      </c>
      <c r="H17" s="29" t="s">
        <v>28</v>
      </c>
      <c r="I17" s="46">
        <f>E17*D17</f>
        <v>8321526465.6000004</v>
      </c>
    </row>
    <row r="18" spans="1:9" ht="39.75" customHeight="1">
      <c r="A18" s="30" t="s">
        <v>67</v>
      </c>
      <c r="B18" s="30" t="s">
        <v>8</v>
      </c>
      <c r="C18" s="28">
        <v>1018738626</v>
      </c>
      <c r="D18" s="106">
        <v>1238629000</v>
      </c>
      <c r="E18" s="110">
        <v>0.97</v>
      </c>
      <c r="F18" s="109">
        <v>1134076170</v>
      </c>
      <c r="G18" s="95">
        <f>F18/D18*100%</f>
        <v>0.9155898739654893</v>
      </c>
      <c r="H18" s="29" t="s">
        <v>28</v>
      </c>
      <c r="I18" s="46">
        <f>E18*D18</f>
        <v>1201470130</v>
      </c>
    </row>
    <row r="19" spans="1:9" ht="30">
      <c r="A19" s="30" t="s">
        <v>68</v>
      </c>
      <c r="B19" s="30" t="s">
        <v>56</v>
      </c>
      <c r="C19" s="28">
        <v>13580000</v>
      </c>
      <c r="D19" s="28">
        <v>13580000</v>
      </c>
      <c r="E19" s="110">
        <v>0.75</v>
      </c>
      <c r="F19" s="107">
        <v>7789975</v>
      </c>
      <c r="G19" s="95">
        <f>F19/D19*100%</f>
        <v>0.57363586156111934</v>
      </c>
      <c r="H19" s="29" t="s">
        <v>28</v>
      </c>
      <c r="I19" s="46">
        <f t="shared" ref="I19" si="1">E19*D19</f>
        <v>10185000</v>
      </c>
    </row>
    <row r="20" spans="1:9" ht="24" customHeight="1">
      <c r="A20" s="25" t="s">
        <v>69</v>
      </c>
      <c r="B20" s="25" t="s">
        <v>22</v>
      </c>
      <c r="C20" s="84"/>
      <c r="D20" s="84"/>
      <c r="E20" s="111"/>
      <c r="F20" s="108"/>
      <c r="G20" s="97"/>
      <c r="H20" s="27" t="s">
        <v>57</v>
      </c>
      <c r="I20" s="46"/>
    </row>
    <row r="21" spans="1:9" ht="30">
      <c r="A21" s="30" t="s">
        <v>70</v>
      </c>
      <c r="B21" s="30" t="s">
        <v>9</v>
      </c>
      <c r="C21" s="31"/>
      <c r="D21" s="31"/>
      <c r="E21" s="122"/>
      <c r="F21" s="127"/>
      <c r="G21" s="101"/>
      <c r="H21" s="29" t="s">
        <v>28</v>
      </c>
      <c r="I21" s="46">
        <f t="shared" ref="I21:I22" si="2">E21*D21</f>
        <v>0</v>
      </c>
    </row>
    <row r="22" spans="1:9" ht="30">
      <c r="A22" s="30" t="s">
        <v>90</v>
      </c>
      <c r="B22" s="30" t="s">
        <v>10</v>
      </c>
      <c r="C22" s="31"/>
      <c r="D22" s="31"/>
      <c r="E22" s="122"/>
      <c r="F22" s="127"/>
      <c r="G22" s="101"/>
      <c r="H22" s="29" t="s">
        <v>28</v>
      </c>
      <c r="I22" s="46">
        <f t="shared" si="2"/>
        <v>0</v>
      </c>
    </row>
    <row r="23" spans="1:9" ht="24" customHeight="1">
      <c r="A23" s="25" t="s">
        <v>71</v>
      </c>
      <c r="B23" s="25" t="s">
        <v>23</v>
      </c>
      <c r="C23" s="84"/>
      <c r="D23" s="84"/>
      <c r="E23" s="111"/>
      <c r="F23" s="108"/>
      <c r="G23" s="97"/>
      <c r="H23" s="27" t="s">
        <v>57</v>
      </c>
      <c r="I23" s="46"/>
    </row>
    <row r="24" spans="1:9" ht="30">
      <c r="A24" s="30" t="s">
        <v>72</v>
      </c>
      <c r="B24" s="30" t="s">
        <v>11</v>
      </c>
      <c r="C24" s="28">
        <v>27956000</v>
      </c>
      <c r="D24" s="28">
        <v>27956000</v>
      </c>
      <c r="E24" s="110">
        <v>1</v>
      </c>
      <c r="F24" s="107">
        <v>27956000</v>
      </c>
      <c r="G24" s="95">
        <f>F24/D24*100%</f>
        <v>1</v>
      </c>
      <c r="H24" s="29" t="s">
        <v>28</v>
      </c>
      <c r="I24" s="46">
        <f>E24*D24</f>
        <v>27956000</v>
      </c>
    </row>
    <row r="25" spans="1:9" ht="20.25" customHeight="1">
      <c r="A25" s="30" t="s">
        <v>73</v>
      </c>
      <c r="B25" s="30" t="s">
        <v>12</v>
      </c>
      <c r="C25" s="28">
        <v>13998250</v>
      </c>
      <c r="D25" s="28">
        <v>13998250</v>
      </c>
      <c r="E25" s="110">
        <v>1</v>
      </c>
      <c r="F25" s="107">
        <v>13997725</v>
      </c>
      <c r="G25" s="95">
        <f>F25/D25*100%</f>
        <v>0.99996249531191395</v>
      </c>
      <c r="H25" s="29" t="s">
        <v>28</v>
      </c>
      <c r="I25" s="46">
        <f t="shared" ref="I25:I38" si="3">E25*D25</f>
        <v>13998250</v>
      </c>
    </row>
    <row r="26" spans="1:9" ht="31.5" customHeight="1">
      <c r="A26" s="30" t="s">
        <v>74</v>
      </c>
      <c r="B26" s="30" t="s">
        <v>13</v>
      </c>
      <c r="C26" s="28">
        <v>42000000</v>
      </c>
      <c r="D26" s="28">
        <v>42000000</v>
      </c>
      <c r="E26" s="110">
        <v>0.72</v>
      </c>
      <c r="F26" s="107">
        <v>26046850</v>
      </c>
      <c r="G26" s="95">
        <f>F26/D26*100%</f>
        <v>0.62016309523809521</v>
      </c>
      <c r="H26" s="29" t="s">
        <v>28</v>
      </c>
      <c r="I26" s="46">
        <f t="shared" si="3"/>
        <v>30240000</v>
      </c>
    </row>
    <row r="27" spans="1:9" ht="30">
      <c r="A27" s="30" t="s">
        <v>75</v>
      </c>
      <c r="B27" s="30" t="s">
        <v>14</v>
      </c>
      <c r="C27" s="28">
        <v>49732000</v>
      </c>
      <c r="D27" s="106">
        <v>139732000</v>
      </c>
      <c r="E27" s="110">
        <v>0.52</v>
      </c>
      <c r="F27" s="107">
        <v>58768428</v>
      </c>
      <c r="G27" s="95">
        <f>F27/D27*100%</f>
        <v>0.42057959522514526</v>
      </c>
      <c r="H27" s="29" t="s">
        <v>28</v>
      </c>
      <c r="I27" s="46">
        <f t="shared" si="3"/>
        <v>72660640</v>
      </c>
    </row>
    <row r="28" spans="1:9" ht="30">
      <c r="A28" s="25" t="s">
        <v>76</v>
      </c>
      <c r="B28" s="25" t="s">
        <v>58</v>
      </c>
      <c r="C28" s="84"/>
      <c r="D28" s="84"/>
      <c r="E28" s="111"/>
      <c r="F28" s="108"/>
      <c r="G28" s="97"/>
      <c r="H28" s="27" t="s">
        <v>57</v>
      </c>
      <c r="I28" s="46"/>
    </row>
    <row r="29" spans="1:9" ht="30">
      <c r="A29" s="30" t="s">
        <v>91</v>
      </c>
      <c r="B29" s="30" t="s">
        <v>59</v>
      </c>
      <c r="C29" s="28">
        <v>150000000</v>
      </c>
      <c r="D29" s="106">
        <v>214000000</v>
      </c>
      <c r="E29" s="110">
        <v>1</v>
      </c>
      <c r="F29" s="107">
        <v>204000000</v>
      </c>
      <c r="G29" s="95">
        <f>F29/D29*100%</f>
        <v>0.95327102803738317</v>
      </c>
      <c r="H29" s="29" t="s">
        <v>28</v>
      </c>
      <c r="I29" s="46">
        <f t="shared" si="3"/>
        <v>214000000</v>
      </c>
    </row>
    <row r="30" spans="1:9" ht="30">
      <c r="A30" s="25" t="s">
        <v>77</v>
      </c>
      <c r="B30" s="25" t="s">
        <v>24</v>
      </c>
      <c r="C30" s="84"/>
      <c r="D30" s="84"/>
      <c r="E30" s="111"/>
      <c r="F30" s="108"/>
      <c r="G30" s="97"/>
      <c r="H30" s="27" t="s">
        <v>57</v>
      </c>
      <c r="I30" s="46"/>
    </row>
    <row r="31" spans="1:9" ht="30">
      <c r="A31" s="30" t="s">
        <v>78</v>
      </c>
      <c r="B31" s="30" t="s">
        <v>15</v>
      </c>
      <c r="C31" s="28">
        <v>332400000</v>
      </c>
      <c r="D31" s="106">
        <v>348696000</v>
      </c>
      <c r="E31" s="110">
        <v>0.9</v>
      </c>
      <c r="F31" s="107">
        <v>121564512</v>
      </c>
      <c r="G31" s="95">
        <f>F31/D31*100%</f>
        <v>0.34862605822837084</v>
      </c>
      <c r="H31" s="29" t="s">
        <v>28</v>
      </c>
      <c r="I31" s="46">
        <f t="shared" si="3"/>
        <v>313826400</v>
      </c>
    </row>
    <row r="32" spans="1:9" ht="21" customHeight="1">
      <c r="A32" s="30" t="s">
        <v>79</v>
      </c>
      <c r="B32" s="30" t="s">
        <v>16</v>
      </c>
      <c r="C32" s="28">
        <v>137668000</v>
      </c>
      <c r="D32" s="28">
        <v>137668000</v>
      </c>
      <c r="E32" s="110">
        <v>0.85</v>
      </c>
      <c r="F32" s="107">
        <v>103040000</v>
      </c>
      <c r="G32" s="95">
        <f>F32/D32*100%</f>
        <v>0.74846732719295694</v>
      </c>
      <c r="H32" s="29" t="s">
        <v>28</v>
      </c>
      <c r="I32" s="46">
        <f t="shared" si="3"/>
        <v>117017800</v>
      </c>
    </row>
    <row r="33" spans="1:9" ht="30">
      <c r="A33" s="25" t="s">
        <v>80</v>
      </c>
      <c r="B33" s="25" t="s">
        <v>25</v>
      </c>
      <c r="C33" s="84"/>
      <c r="D33" s="84"/>
      <c r="E33" s="111"/>
      <c r="F33" s="108"/>
      <c r="G33" s="97"/>
      <c r="H33" s="27" t="s">
        <v>57</v>
      </c>
      <c r="I33" s="46"/>
    </row>
    <row r="34" spans="1:9" ht="60" customHeight="1">
      <c r="A34" s="30" t="s">
        <v>95</v>
      </c>
      <c r="B34" s="30" t="s">
        <v>29</v>
      </c>
      <c r="C34" s="28">
        <v>189410500</v>
      </c>
      <c r="D34" s="106">
        <v>165210500</v>
      </c>
      <c r="E34" s="110">
        <v>0.85</v>
      </c>
      <c r="F34" s="107">
        <v>38480695</v>
      </c>
      <c r="G34" s="95">
        <f>F34/D34*100%</f>
        <v>0.23291918491863411</v>
      </c>
      <c r="H34" s="29" t="s">
        <v>28</v>
      </c>
      <c r="I34" s="46">
        <f t="shared" si="3"/>
        <v>140428925</v>
      </c>
    </row>
    <row r="35" spans="1:9" ht="30">
      <c r="A35" s="30" t="s">
        <v>81</v>
      </c>
      <c r="B35" s="30" t="s">
        <v>17</v>
      </c>
      <c r="C35" s="28">
        <v>243317770</v>
      </c>
      <c r="D35" s="106">
        <v>284017770</v>
      </c>
      <c r="E35" s="110">
        <v>0.98</v>
      </c>
      <c r="F35" s="107">
        <v>242613370</v>
      </c>
      <c r="G35" s="95">
        <f>F35/D35*100%</f>
        <v>0.85421898073490266</v>
      </c>
      <c r="H35" s="29" t="s">
        <v>28</v>
      </c>
      <c r="I35" s="46">
        <f t="shared" si="3"/>
        <v>278337414.60000002</v>
      </c>
    </row>
    <row r="36" spans="1:9" ht="30">
      <c r="A36" s="83" t="s">
        <v>33</v>
      </c>
      <c r="B36" s="22" t="s">
        <v>30</v>
      </c>
      <c r="C36" s="85"/>
      <c r="D36" s="85"/>
      <c r="E36" s="113"/>
      <c r="F36" s="114"/>
      <c r="G36" s="96"/>
      <c r="H36" s="24" t="s">
        <v>27</v>
      </c>
      <c r="I36" s="46"/>
    </row>
    <row r="37" spans="1:9" ht="30">
      <c r="A37" s="25" t="s">
        <v>82</v>
      </c>
      <c r="B37" s="25" t="s">
        <v>83</v>
      </c>
      <c r="C37" s="84"/>
      <c r="D37" s="84"/>
      <c r="E37" s="111"/>
      <c r="F37" s="108"/>
      <c r="G37" s="97"/>
      <c r="H37" s="27" t="s">
        <v>57</v>
      </c>
      <c r="I37" s="46"/>
    </row>
    <row r="38" spans="1:9" ht="30">
      <c r="A38" s="30" t="s">
        <v>84</v>
      </c>
      <c r="B38" s="30" t="s">
        <v>85</v>
      </c>
      <c r="C38" s="28">
        <v>649550800</v>
      </c>
      <c r="D38" s="106">
        <v>724550800</v>
      </c>
      <c r="E38" s="115">
        <v>0.93</v>
      </c>
      <c r="F38" s="107">
        <v>638543390</v>
      </c>
      <c r="G38" s="95">
        <f>F38/D38*100%</f>
        <v>0.88129554201030491</v>
      </c>
      <c r="H38" s="29" t="s">
        <v>28</v>
      </c>
      <c r="I38" s="46">
        <f t="shared" si="3"/>
        <v>673832244</v>
      </c>
    </row>
    <row r="39" spans="1:9" ht="30">
      <c r="A39" s="83" t="s">
        <v>34</v>
      </c>
      <c r="B39" s="22" t="s">
        <v>31</v>
      </c>
      <c r="C39" s="85"/>
      <c r="D39" s="85"/>
      <c r="E39" s="52"/>
      <c r="F39" s="73"/>
      <c r="G39" s="96"/>
      <c r="H39" s="24" t="s">
        <v>27</v>
      </c>
      <c r="I39" s="46"/>
    </row>
    <row r="40" spans="1:9">
      <c r="A40" s="57"/>
      <c r="B40" s="57"/>
      <c r="C40" s="58"/>
      <c r="D40" s="58"/>
      <c r="E40" s="59"/>
      <c r="F40" s="86"/>
      <c r="G40" s="102"/>
      <c r="H40" s="60"/>
      <c r="I40" s="46"/>
    </row>
    <row r="41" spans="1:9">
      <c r="A41" s="87" t="s">
        <v>96</v>
      </c>
      <c r="B41" s="61" t="s">
        <v>97</v>
      </c>
      <c r="C41" s="62">
        <f>SUM(C42:C48)</f>
        <v>3505442850</v>
      </c>
      <c r="D41" s="62">
        <f>SUM(D42:D48)</f>
        <v>4521982650</v>
      </c>
      <c r="E41" s="51">
        <f>I41/D41*100%</f>
        <v>0.9523186894580411</v>
      </c>
      <c r="F41" s="62">
        <f>SUM(F42:F48)</f>
        <v>4110053750</v>
      </c>
      <c r="G41" s="94">
        <f>F41/D41*100%</f>
        <v>0.9089052453573655</v>
      </c>
      <c r="H41" s="21" t="s">
        <v>0</v>
      </c>
      <c r="I41" s="62">
        <f>SUM(I42:I48)</f>
        <v>4306368591</v>
      </c>
    </row>
    <row r="42" spans="1:9" ht="30">
      <c r="A42" s="83" t="s">
        <v>33</v>
      </c>
      <c r="B42" s="22" t="s">
        <v>30</v>
      </c>
      <c r="C42" s="23"/>
      <c r="D42" s="23"/>
      <c r="E42" s="52"/>
      <c r="F42" s="88"/>
      <c r="G42" s="96"/>
      <c r="H42" s="24" t="s">
        <v>27</v>
      </c>
      <c r="I42" s="46"/>
    </row>
    <row r="43" spans="1:9" ht="30">
      <c r="A43" s="25" t="s">
        <v>82</v>
      </c>
      <c r="B43" s="25" t="s">
        <v>83</v>
      </c>
      <c r="C43" s="26"/>
      <c r="D43" s="26"/>
      <c r="E43" s="55"/>
      <c r="F43" s="89"/>
      <c r="G43" s="97"/>
      <c r="H43" s="27" t="s">
        <v>57</v>
      </c>
      <c r="I43" s="46"/>
    </row>
    <row r="44" spans="1:9" ht="30">
      <c r="A44" s="30" t="s">
        <v>84</v>
      </c>
      <c r="B44" s="30" t="s">
        <v>85</v>
      </c>
      <c r="C44" s="28">
        <v>58460200</v>
      </c>
      <c r="D44" s="106">
        <v>100000000</v>
      </c>
      <c r="E44" s="110">
        <v>0.88</v>
      </c>
      <c r="F44" s="107">
        <v>77788850</v>
      </c>
      <c r="G44" s="95">
        <f>F44/D44*100%</f>
        <v>0.77788849999999998</v>
      </c>
      <c r="H44" s="29" t="s">
        <v>28</v>
      </c>
      <c r="I44" s="46">
        <f t="shared" ref="I44:I48" si="4">E44*D44</f>
        <v>88000000</v>
      </c>
    </row>
    <row r="45" spans="1:9" ht="30">
      <c r="A45" s="83" t="s">
        <v>34</v>
      </c>
      <c r="B45" s="22" t="s">
        <v>31</v>
      </c>
      <c r="C45" s="85"/>
      <c r="D45" s="85"/>
      <c r="E45" s="113"/>
      <c r="F45" s="116"/>
      <c r="G45" s="96"/>
      <c r="H45" s="24" t="s">
        <v>27</v>
      </c>
      <c r="I45" s="46"/>
    </row>
    <row r="46" spans="1:9">
      <c r="A46" s="25" t="s">
        <v>86</v>
      </c>
      <c r="B46" s="25" t="s">
        <v>87</v>
      </c>
      <c r="C46" s="84"/>
      <c r="D46" s="84"/>
      <c r="E46" s="111"/>
      <c r="F46" s="117"/>
      <c r="G46" s="97"/>
      <c r="H46" s="27" t="s">
        <v>57</v>
      </c>
      <c r="I46" s="46"/>
    </row>
    <row r="47" spans="1:9" ht="34.5" customHeight="1">
      <c r="A47" s="30" t="s">
        <v>88</v>
      </c>
      <c r="B47" s="30" t="s">
        <v>35</v>
      </c>
      <c r="C47" s="28">
        <v>1780152650</v>
      </c>
      <c r="D47" s="106">
        <v>2365152650</v>
      </c>
      <c r="E47" s="110">
        <v>0.94</v>
      </c>
      <c r="F47" s="118">
        <v>2097234900</v>
      </c>
      <c r="G47" s="95">
        <f>F47/D47*100%</f>
        <v>0.88672285063714595</v>
      </c>
      <c r="H47" s="29" t="s">
        <v>28</v>
      </c>
      <c r="I47" s="46">
        <f t="shared" si="4"/>
        <v>2223243491</v>
      </c>
    </row>
    <row r="48" spans="1:9" ht="21" customHeight="1">
      <c r="A48" s="30" t="s">
        <v>89</v>
      </c>
      <c r="B48" s="30" t="s">
        <v>36</v>
      </c>
      <c r="C48" s="28">
        <v>1666830000</v>
      </c>
      <c r="D48" s="106">
        <v>2056830000</v>
      </c>
      <c r="E48" s="110">
        <v>0.97</v>
      </c>
      <c r="F48" s="118">
        <v>1935030000</v>
      </c>
      <c r="G48" s="95">
        <f>F48/D48*100%</f>
        <v>0.94078266069631422</v>
      </c>
      <c r="H48" s="29" t="s">
        <v>28</v>
      </c>
      <c r="I48" s="46">
        <f t="shared" si="4"/>
        <v>1995125100</v>
      </c>
    </row>
    <row r="49" spans="1:9">
      <c r="A49" s="61"/>
      <c r="B49" s="61"/>
      <c r="C49" s="62"/>
      <c r="D49" s="62"/>
      <c r="E49" s="123"/>
      <c r="F49" s="128"/>
      <c r="G49" s="94"/>
      <c r="H49" s="21"/>
      <c r="I49" s="46"/>
    </row>
    <row r="50" spans="1:9">
      <c r="A50" s="87" t="s">
        <v>98</v>
      </c>
      <c r="B50" s="61" t="s">
        <v>4</v>
      </c>
      <c r="C50" s="62">
        <f>SUM(C51:C57)</f>
        <v>10059903550</v>
      </c>
      <c r="D50" s="62">
        <f>SUM(D51:D57)</f>
        <v>12939100000</v>
      </c>
      <c r="E50" s="124">
        <f>I50/D50*100%</f>
        <v>0.82726076775046176</v>
      </c>
      <c r="F50" s="125">
        <f>SUM(F51:F57)</f>
        <v>9390211680</v>
      </c>
      <c r="G50" s="94">
        <f>F50/D50*100%</f>
        <v>0.72572371185012863</v>
      </c>
      <c r="H50" s="21" t="s">
        <v>0</v>
      </c>
      <c r="I50" s="62">
        <f>SUM(I51:I57)</f>
        <v>10704009800</v>
      </c>
    </row>
    <row r="51" spans="1:9" ht="30">
      <c r="A51" s="83" t="s">
        <v>33</v>
      </c>
      <c r="B51" s="22" t="s">
        <v>30</v>
      </c>
      <c r="C51" s="23"/>
      <c r="D51" s="23"/>
      <c r="E51" s="113"/>
      <c r="F51" s="116"/>
      <c r="G51" s="96"/>
      <c r="H51" s="24" t="s">
        <v>27</v>
      </c>
      <c r="I51" s="46"/>
    </row>
    <row r="52" spans="1:9" ht="30">
      <c r="A52" s="25" t="s">
        <v>82</v>
      </c>
      <c r="B52" s="25" t="s">
        <v>83</v>
      </c>
      <c r="C52" s="26"/>
      <c r="D52" s="26"/>
      <c r="E52" s="111"/>
      <c r="F52" s="117"/>
      <c r="G52" s="97"/>
      <c r="H52" s="27" t="s">
        <v>57</v>
      </c>
      <c r="I52" s="46"/>
    </row>
    <row r="53" spans="1:9" ht="30">
      <c r="A53" s="30" t="s">
        <v>84</v>
      </c>
      <c r="B53" s="30" t="s">
        <v>85</v>
      </c>
      <c r="C53" s="28">
        <v>70803550</v>
      </c>
      <c r="D53" s="106">
        <v>100000000</v>
      </c>
      <c r="E53" s="110">
        <v>0.98</v>
      </c>
      <c r="F53" s="119">
        <v>95697000</v>
      </c>
      <c r="G53" s="95">
        <f>F53/D53*100%</f>
        <v>0.95696999999999999</v>
      </c>
      <c r="H53" s="29" t="s">
        <v>28</v>
      </c>
      <c r="I53" s="46">
        <f t="shared" ref="I53" si="5">E53*D53</f>
        <v>98000000</v>
      </c>
    </row>
    <row r="54" spans="1:9" ht="30">
      <c r="A54" s="83" t="s">
        <v>34</v>
      </c>
      <c r="B54" s="22" t="s">
        <v>31</v>
      </c>
      <c r="C54" s="85"/>
      <c r="D54" s="85"/>
      <c r="E54" s="113"/>
      <c r="F54" s="116"/>
      <c r="G54" s="96"/>
      <c r="H54" s="24" t="s">
        <v>27</v>
      </c>
      <c r="I54" s="46"/>
    </row>
    <row r="55" spans="1:9" ht="24" customHeight="1">
      <c r="A55" s="25" t="s">
        <v>86</v>
      </c>
      <c r="B55" s="25" t="s">
        <v>87</v>
      </c>
      <c r="C55" s="84"/>
      <c r="D55" s="84"/>
      <c r="E55" s="111"/>
      <c r="F55" s="117"/>
      <c r="G55" s="97"/>
      <c r="H55" s="27" t="s">
        <v>57</v>
      </c>
      <c r="I55" s="46"/>
    </row>
    <row r="56" spans="1:9" ht="30" customHeight="1">
      <c r="A56" s="30" t="s">
        <v>88</v>
      </c>
      <c r="B56" s="30" t="s">
        <v>35</v>
      </c>
      <c r="C56" s="28">
        <v>5167960000</v>
      </c>
      <c r="D56" s="106">
        <v>6877960000</v>
      </c>
      <c r="E56" s="110">
        <v>0.84</v>
      </c>
      <c r="F56" s="107">
        <v>5076273480</v>
      </c>
      <c r="G56" s="95">
        <f>F56/D56*100%</f>
        <v>0.7380492878702406</v>
      </c>
      <c r="H56" s="29" t="s">
        <v>28</v>
      </c>
      <c r="I56" s="46">
        <f t="shared" ref="I56:I57" si="6">E56*D56</f>
        <v>5777486400</v>
      </c>
    </row>
    <row r="57" spans="1:9" ht="21" customHeight="1">
      <c r="A57" s="30" t="s">
        <v>89</v>
      </c>
      <c r="B57" s="30" t="s">
        <v>36</v>
      </c>
      <c r="C57" s="28">
        <v>4821140000</v>
      </c>
      <c r="D57" s="106">
        <v>5961140000</v>
      </c>
      <c r="E57" s="110">
        <v>0.81</v>
      </c>
      <c r="F57" s="119">
        <v>4218241200</v>
      </c>
      <c r="G57" s="95">
        <f>F57/D57*100%</f>
        <v>0.70762323985009579</v>
      </c>
      <c r="H57" s="29" t="s">
        <v>28</v>
      </c>
      <c r="I57" s="46">
        <f t="shared" si="6"/>
        <v>4828523400</v>
      </c>
    </row>
    <row r="58" spans="1:9">
      <c r="A58" s="61"/>
      <c r="B58" s="61"/>
      <c r="C58" s="62"/>
      <c r="D58" s="62"/>
      <c r="E58" s="123"/>
      <c r="F58" s="128"/>
      <c r="G58" s="94"/>
      <c r="H58" s="21"/>
      <c r="I58" s="46"/>
    </row>
    <row r="59" spans="1:9">
      <c r="A59" s="87" t="s">
        <v>99</v>
      </c>
      <c r="B59" s="61" t="s">
        <v>5</v>
      </c>
      <c r="C59" s="62">
        <f>SUM(C60:C66)</f>
        <v>2758909880</v>
      </c>
      <c r="D59" s="62">
        <f>SUM(D60:D66)</f>
        <v>3505750000</v>
      </c>
      <c r="E59" s="124">
        <f>I59/D59*100%</f>
        <v>0.77476602724096133</v>
      </c>
      <c r="F59" s="125">
        <f>SUM(F60:F66)</f>
        <v>2394051367</v>
      </c>
      <c r="G59" s="94">
        <f>F59/D59*100%</f>
        <v>0.6828927810026385</v>
      </c>
      <c r="H59" s="21" t="s">
        <v>0</v>
      </c>
      <c r="I59" s="62">
        <f>SUM(I60:I66)</f>
        <v>2716136000</v>
      </c>
    </row>
    <row r="60" spans="1:9" ht="30">
      <c r="A60" s="83" t="s">
        <v>33</v>
      </c>
      <c r="B60" s="22" t="s">
        <v>30</v>
      </c>
      <c r="C60" s="23"/>
      <c r="D60" s="23"/>
      <c r="E60" s="120"/>
      <c r="F60" s="116"/>
      <c r="G60" s="96"/>
      <c r="H60" s="24" t="s">
        <v>27</v>
      </c>
      <c r="I60" s="46"/>
    </row>
    <row r="61" spans="1:9" ht="30">
      <c r="A61" s="25" t="s">
        <v>82</v>
      </c>
      <c r="B61" s="25" t="s">
        <v>83</v>
      </c>
      <c r="C61" s="26"/>
      <c r="D61" s="26"/>
      <c r="E61" s="121"/>
      <c r="F61" s="117"/>
      <c r="G61" s="97"/>
      <c r="H61" s="27" t="s">
        <v>57</v>
      </c>
      <c r="I61" s="46"/>
    </row>
    <row r="62" spans="1:9" ht="30">
      <c r="A62" s="30" t="s">
        <v>84</v>
      </c>
      <c r="B62" s="30" t="s">
        <v>85</v>
      </c>
      <c r="C62" s="28">
        <v>178159880</v>
      </c>
      <c r="D62" s="106">
        <v>200000000</v>
      </c>
      <c r="E62" s="115">
        <v>1</v>
      </c>
      <c r="F62" s="107">
        <v>199976020</v>
      </c>
      <c r="G62" s="95">
        <f>F62/D62*100%</f>
        <v>0.99988010000000005</v>
      </c>
      <c r="H62" s="29" t="s">
        <v>28</v>
      </c>
      <c r="I62" s="46">
        <f t="shared" ref="I62" si="7">E62*D62</f>
        <v>200000000</v>
      </c>
    </row>
    <row r="63" spans="1:9" ht="30">
      <c r="A63" s="83" t="s">
        <v>34</v>
      </c>
      <c r="B63" s="22" t="s">
        <v>31</v>
      </c>
      <c r="C63" s="85"/>
      <c r="D63" s="85"/>
      <c r="E63" s="120"/>
      <c r="F63" s="116"/>
      <c r="G63" s="96"/>
      <c r="H63" s="24" t="s">
        <v>27</v>
      </c>
      <c r="I63" s="46"/>
    </row>
    <row r="64" spans="1:9" ht="24" customHeight="1">
      <c r="A64" s="25" t="s">
        <v>86</v>
      </c>
      <c r="B64" s="25" t="s">
        <v>87</v>
      </c>
      <c r="C64" s="84"/>
      <c r="D64" s="84"/>
      <c r="E64" s="121"/>
      <c r="F64" s="117"/>
      <c r="G64" s="97"/>
      <c r="H64" s="27" t="s">
        <v>57</v>
      </c>
      <c r="I64" s="46"/>
    </row>
    <row r="65" spans="1:9" ht="30" customHeight="1">
      <c r="A65" s="30" t="s">
        <v>88</v>
      </c>
      <c r="B65" s="30" t="s">
        <v>35</v>
      </c>
      <c r="C65" s="28">
        <v>1333900000</v>
      </c>
      <c r="D65" s="106">
        <v>1768900000</v>
      </c>
      <c r="E65" s="110">
        <v>0.71</v>
      </c>
      <c r="F65" s="107">
        <v>1080906597</v>
      </c>
      <c r="G65" s="95">
        <f>F65/D65*100%</f>
        <v>0.61106144892305958</v>
      </c>
      <c r="H65" s="29" t="s">
        <v>28</v>
      </c>
      <c r="I65" s="46">
        <f t="shared" ref="I65:I66" si="8">E65*D65</f>
        <v>1255919000</v>
      </c>
    </row>
    <row r="66" spans="1:9" ht="21" customHeight="1">
      <c r="A66" s="30" t="s">
        <v>89</v>
      </c>
      <c r="B66" s="30" t="s">
        <v>36</v>
      </c>
      <c r="C66" s="28">
        <v>1246850000</v>
      </c>
      <c r="D66" s="106">
        <v>1536850000</v>
      </c>
      <c r="E66" s="110">
        <v>0.82</v>
      </c>
      <c r="F66" s="107">
        <v>1113168750</v>
      </c>
      <c r="G66" s="95">
        <f>F66/D66*100%</f>
        <v>0.72431841103555972</v>
      </c>
      <c r="H66" s="29" t="s">
        <v>28</v>
      </c>
      <c r="I66" s="46">
        <f t="shared" si="8"/>
        <v>1260217000</v>
      </c>
    </row>
    <row r="67" spans="1:9">
      <c r="A67" s="61"/>
      <c r="B67" s="61"/>
      <c r="C67" s="62"/>
      <c r="D67" s="62"/>
      <c r="E67" s="123"/>
      <c r="F67" s="128"/>
      <c r="G67" s="94"/>
      <c r="H67" s="21"/>
      <c r="I67" s="46"/>
    </row>
    <row r="68" spans="1:9">
      <c r="A68" s="87" t="s">
        <v>100</v>
      </c>
      <c r="B68" s="61" t="s">
        <v>101</v>
      </c>
      <c r="C68" s="62">
        <f>SUM(C69:C75)</f>
        <v>2121414075</v>
      </c>
      <c r="D68" s="62">
        <f>SUM(D69:D75)</f>
        <v>2729060000</v>
      </c>
      <c r="E68" s="124">
        <f>I68/D68*100%</f>
        <v>0.87680080320696507</v>
      </c>
      <c r="F68" s="125">
        <f>SUM(F69:F75)</f>
        <v>2109455575</v>
      </c>
      <c r="G68" s="94">
        <f>F68/D68*100%</f>
        <v>0.77296049738737882</v>
      </c>
      <c r="H68" s="21" t="s">
        <v>0</v>
      </c>
      <c r="I68" s="62">
        <f>SUM(I69:I75)</f>
        <v>2392842000</v>
      </c>
    </row>
    <row r="69" spans="1:9" ht="30">
      <c r="A69" s="83" t="s">
        <v>33</v>
      </c>
      <c r="B69" s="22" t="s">
        <v>30</v>
      </c>
      <c r="C69" s="23"/>
      <c r="D69" s="23"/>
      <c r="E69" s="120"/>
      <c r="F69" s="116"/>
      <c r="G69" s="96"/>
      <c r="H69" s="24" t="s">
        <v>27</v>
      </c>
      <c r="I69" s="46"/>
    </row>
    <row r="70" spans="1:9" ht="30">
      <c r="A70" s="25" t="s">
        <v>82</v>
      </c>
      <c r="B70" s="25" t="s">
        <v>83</v>
      </c>
      <c r="C70" s="26"/>
      <c r="D70" s="26"/>
      <c r="E70" s="121"/>
      <c r="F70" s="117"/>
      <c r="G70" s="97"/>
      <c r="H70" s="27" t="s">
        <v>57</v>
      </c>
      <c r="I70" s="46"/>
    </row>
    <row r="71" spans="1:9" ht="30">
      <c r="A71" s="30" t="s">
        <v>84</v>
      </c>
      <c r="B71" s="30" t="s">
        <v>85</v>
      </c>
      <c r="C71" s="28">
        <v>67354075</v>
      </c>
      <c r="D71" s="106">
        <v>100000000</v>
      </c>
      <c r="E71" s="115">
        <v>0.97</v>
      </c>
      <c r="F71" s="107">
        <v>92843375</v>
      </c>
      <c r="G71" s="95">
        <f>F71/D71*100%</f>
        <v>0.92843374999999995</v>
      </c>
      <c r="H71" s="29" t="s">
        <v>28</v>
      </c>
      <c r="I71" s="46">
        <f t="shared" ref="I71" si="9">E71*D71</f>
        <v>97000000</v>
      </c>
    </row>
    <row r="72" spans="1:9" ht="30">
      <c r="A72" s="83" t="s">
        <v>34</v>
      </c>
      <c r="B72" s="22" t="s">
        <v>31</v>
      </c>
      <c r="C72" s="85"/>
      <c r="D72" s="85"/>
      <c r="E72" s="120"/>
      <c r="F72" s="116"/>
      <c r="G72" s="96"/>
      <c r="H72" s="24" t="s">
        <v>27</v>
      </c>
      <c r="I72" s="46"/>
    </row>
    <row r="73" spans="1:9" ht="24" customHeight="1">
      <c r="A73" s="25" t="s">
        <v>86</v>
      </c>
      <c r="B73" s="25" t="s">
        <v>87</v>
      </c>
      <c r="C73" s="84"/>
      <c r="D73" s="84"/>
      <c r="E73" s="121"/>
      <c r="F73" s="117"/>
      <c r="G73" s="97"/>
      <c r="H73" s="27" t="s">
        <v>57</v>
      </c>
      <c r="I73" s="46"/>
    </row>
    <row r="74" spans="1:9" ht="30.75" customHeight="1">
      <c r="A74" s="30" t="s">
        <v>88</v>
      </c>
      <c r="B74" s="30" t="s">
        <v>35</v>
      </c>
      <c r="C74" s="28">
        <v>1063900000</v>
      </c>
      <c r="D74" s="106">
        <v>1408900000</v>
      </c>
      <c r="E74" s="110">
        <v>0.98</v>
      </c>
      <c r="F74" s="107">
        <v>1347605000</v>
      </c>
      <c r="G74" s="95">
        <f>F74/D74*100%</f>
        <v>0.95649442827737952</v>
      </c>
      <c r="H74" s="29" t="s">
        <v>28</v>
      </c>
      <c r="I74" s="46">
        <f t="shared" ref="I74:I75" si="10">E74*D74</f>
        <v>1380722000</v>
      </c>
    </row>
    <row r="75" spans="1:9" ht="21" customHeight="1">
      <c r="A75" s="30" t="s">
        <v>89</v>
      </c>
      <c r="B75" s="30" t="s">
        <v>36</v>
      </c>
      <c r="C75" s="28">
        <v>990160000</v>
      </c>
      <c r="D75" s="106">
        <v>1220160000</v>
      </c>
      <c r="E75" s="110">
        <v>0.75</v>
      </c>
      <c r="F75" s="107">
        <v>669007200</v>
      </c>
      <c r="G75" s="95">
        <f>F75/D75*100%</f>
        <v>0.54829464988198273</v>
      </c>
      <c r="H75" s="29" t="s">
        <v>28</v>
      </c>
      <c r="I75" s="46">
        <f t="shared" si="10"/>
        <v>915120000</v>
      </c>
    </row>
    <row r="76" spans="1:9">
      <c r="A76" s="61"/>
      <c r="B76" s="61"/>
      <c r="C76" s="62"/>
      <c r="D76" s="62"/>
      <c r="E76" s="123"/>
      <c r="F76" s="128"/>
      <c r="G76" s="94"/>
      <c r="H76" s="21"/>
      <c r="I76" s="46"/>
    </row>
    <row r="77" spans="1:9">
      <c r="A77" s="87" t="s">
        <v>102</v>
      </c>
      <c r="B77" s="61" t="s">
        <v>6</v>
      </c>
      <c r="C77" s="62">
        <f>SUM(C78:C84)</f>
        <v>3872885800</v>
      </c>
      <c r="D77" s="62">
        <f>SUM(D78:D84)</f>
        <v>4978230000</v>
      </c>
      <c r="E77" s="124">
        <f>I77/D77*100%</f>
        <v>0.91325183850485014</v>
      </c>
      <c r="F77" s="125">
        <f>SUM(F78:F84)</f>
        <v>4043953200</v>
      </c>
      <c r="G77" s="94">
        <f>F77/D77*100%</f>
        <v>0.81232751399593828</v>
      </c>
      <c r="H77" s="21" t="s">
        <v>0</v>
      </c>
      <c r="I77" s="62">
        <f>SUM(I78:I84)</f>
        <v>4546377700</v>
      </c>
    </row>
    <row r="78" spans="1:9" ht="30">
      <c r="A78" s="83" t="s">
        <v>33</v>
      </c>
      <c r="B78" s="22" t="s">
        <v>30</v>
      </c>
      <c r="C78" s="23"/>
      <c r="D78" s="23"/>
      <c r="E78" s="113"/>
      <c r="F78" s="114"/>
      <c r="G78" s="96"/>
      <c r="H78" s="24" t="s">
        <v>27</v>
      </c>
      <c r="I78" s="46"/>
    </row>
    <row r="79" spans="1:9" ht="30">
      <c r="A79" s="25" t="s">
        <v>82</v>
      </c>
      <c r="B79" s="25" t="s">
        <v>83</v>
      </c>
      <c r="C79" s="26"/>
      <c r="D79" s="26"/>
      <c r="E79" s="111"/>
      <c r="F79" s="108"/>
      <c r="G79" s="97"/>
      <c r="H79" s="27" t="s">
        <v>57</v>
      </c>
      <c r="I79" s="46"/>
    </row>
    <row r="80" spans="1:9" ht="30">
      <c r="A80" s="30" t="s">
        <v>84</v>
      </c>
      <c r="B80" s="30" t="s">
        <v>85</v>
      </c>
      <c r="C80" s="28">
        <v>69655800</v>
      </c>
      <c r="D80" s="28">
        <v>100000000</v>
      </c>
      <c r="E80" s="110">
        <v>0.95</v>
      </c>
      <c r="F80" s="107">
        <v>85994400</v>
      </c>
      <c r="G80" s="95">
        <f>F80/D80*100%</f>
        <v>0.85994400000000004</v>
      </c>
      <c r="H80" s="29" t="s">
        <v>28</v>
      </c>
      <c r="I80" s="46">
        <f t="shared" ref="I80" si="11">E80*D80</f>
        <v>95000000</v>
      </c>
    </row>
    <row r="81" spans="1:9" ht="30">
      <c r="A81" s="83" t="s">
        <v>34</v>
      </c>
      <c r="B81" s="22" t="s">
        <v>31</v>
      </c>
      <c r="C81" s="85"/>
      <c r="D81" s="85"/>
      <c r="E81" s="113"/>
      <c r="F81" s="114"/>
      <c r="G81" s="96"/>
      <c r="H81" s="24" t="s">
        <v>27</v>
      </c>
      <c r="I81" s="46"/>
    </row>
    <row r="82" spans="1:9" ht="24" customHeight="1">
      <c r="A82" s="25" t="s">
        <v>86</v>
      </c>
      <c r="B82" s="25" t="s">
        <v>87</v>
      </c>
      <c r="C82" s="84"/>
      <c r="D82" s="84"/>
      <c r="E82" s="111"/>
      <c r="F82" s="108"/>
      <c r="G82" s="97"/>
      <c r="H82" s="27" t="s">
        <v>57</v>
      </c>
      <c r="I82" s="46"/>
    </row>
    <row r="83" spans="1:9" ht="30.75" customHeight="1">
      <c r="A83" s="30" t="s">
        <v>88</v>
      </c>
      <c r="B83" s="30" t="s">
        <v>35</v>
      </c>
      <c r="C83" s="28">
        <v>1968440000</v>
      </c>
      <c r="D83" s="28">
        <v>2613440000</v>
      </c>
      <c r="E83" s="110">
        <v>0.88</v>
      </c>
      <c r="F83" s="107">
        <v>2044368800</v>
      </c>
      <c r="G83" s="95">
        <f>F83/D83*100%</f>
        <v>0.78225205093669647</v>
      </c>
      <c r="H83" s="29" t="s">
        <v>28</v>
      </c>
      <c r="I83" s="46">
        <f t="shared" ref="I83:I84" si="12">E83*D83</f>
        <v>2299827200</v>
      </c>
    </row>
    <row r="84" spans="1:9" ht="21" customHeight="1">
      <c r="A84" s="30" t="s">
        <v>89</v>
      </c>
      <c r="B84" s="30" t="s">
        <v>36</v>
      </c>
      <c r="C84" s="28">
        <v>1834790000</v>
      </c>
      <c r="D84" s="28">
        <v>2264790000</v>
      </c>
      <c r="E84" s="110">
        <v>0.95</v>
      </c>
      <c r="F84" s="107">
        <v>1913590000</v>
      </c>
      <c r="G84" s="95">
        <f>F84/D84*100%</f>
        <v>0.84493043505137344</v>
      </c>
      <c r="H84" s="29" t="s">
        <v>28</v>
      </c>
      <c r="I84" s="46">
        <f t="shared" si="12"/>
        <v>2151550500</v>
      </c>
    </row>
    <row r="85" spans="1:9" ht="16.5">
      <c r="A85" s="63" t="s">
        <v>49</v>
      </c>
      <c r="F85" s="78"/>
    </row>
    <row r="86" spans="1:9" ht="16.5">
      <c r="A86" s="32" t="s">
        <v>60</v>
      </c>
      <c r="F86" s="64"/>
    </row>
    <row r="87" spans="1:9" ht="16.5">
      <c r="A87" s="32" t="s">
        <v>50</v>
      </c>
      <c r="F87" s="64"/>
    </row>
    <row r="88" spans="1:9">
      <c r="A88" s="32" t="s">
        <v>51</v>
      </c>
    </row>
    <row r="89" spans="1:9" ht="16.5">
      <c r="A89" s="32" t="s">
        <v>52</v>
      </c>
      <c r="F89" s="64"/>
    </row>
    <row r="90" spans="1:9" ht="17.25" thickBot="1">
      <c r="F90" s="65"/>
    </row>
    <row r="92" spans="1:9" ht="15.75" thickBot="1"/>
    <row r="93" spans="1:9" ht="17.25" thickBot="1">
      <c r="F93" s="66"/>
    </row>
    <row r="94" spans="1:9" ht="23.25">
      <c r="A94" s="137" t="s">
        <v>47</v>
      </c>
      <c r="B94" s="137"/>
      <c r="C94" s="137"/>
      <c r="D94" s="137"/>
      <c r="E94" s="137"/>
      <c r="F94" s="137"/>
      <c r="G94" s="137"/>
      <c r="H94" s="137"/>
      <c r="I94" s="6"/>
    </row>
    <row r="95" spans="1:9">
      <c r="A95" s="10"/>
      <c r="B95" s="11"/>
      <c r="C95" s="12"/>
      <c r="D95" s="12"/>
      <c r="E95" s="12"/>
      <c r="F95" s="10"/>
      <c r="G95" s="99"/>
      <c r="H95" s="12"/>
      <c r="I95" s="6"/>
    </row>
    <row r="96" spans="1:9">
      <c r="A96" s="13" t="s">
        <v>43</v>
      </c>
      <c r="B96" s="5" t="str">
        <f>B4</f>
        <v>: November 2022</v>
      </c>
      <c r="C96" s="12"/>
      <c r="D96" s="12"/>
      <c r="E96" s="12"/>
      <c r="F96" s="10"/>
      <c r="G96" s="99"/>
      <c r="H96" s="12"/>
      <c r="I96" s="6"/>
    </row>
    <row r="97" spans="1:15">
      <c r="A97" s="3" t="s">
        <v>44</v>
      </c>
      <c r="B97" s="138" t="s">
        <v>92</v>
      </c>
      <c r="C97" s="138"/>
      <c r="D97" s="138"/>
      <c r="E97" s="138"/>
      <c r="F97" s="138"/>
      <c r="G97" s="138"/>
      <c r="H97" s="138"/>
      <c r="I97" s="6"/>
    </row>
    <row r="98" spans="1:15">
      <c r="A98" s="139" t="s">
        <v>26</v>
      </c>
      <c r="B98" s="139" t="s">
        <v>61</v>
      </c>
      <c r="C98" s="142" t="s">
        <v>46</v>
      </c>
      <c r="D98" s="142"/>
      <c r="E98" s="143" t="s">
        <v>37</v>
      </c>
      <c r="F98" s="144"/>
      <c r="G98" s="145"/>
      <c r="H98" s="139" t="s">
        <v>2</v>
      </c>
      <c r="I98" s="6"/>
    </row>
    <row r="99" spans="1:15">
      <c r="A99" s="140"/>
      <c r="B99" s="140"/>
      <c r="C99" s="142"/>
      <c r="D99" s="142"/>
      <c r="E99" s="129" t="s">
        <v>38</v>
      </c>
      <c r="F99" s="143" t="s">
        <v>39</v>
      </c>
      <c r="G99" s="145"/>
      <c r="H99" s="140"/>
      <c r="I99" s="6"/>
    </row>
    <row r="100" spans="1:15">
      <c r="A100" s="141"/>
      <c r="B100" s="141"/>
      <c r="C100" s="129" t="s">
        <v>53</v>
      </c>
      <c r="D100" s="92" t="s">
        <v>54</v>
      </c>
      <c r="E100" s="1" t="s">
        <v>40</v>
      </c>
      <c r="F100" s="1" t="s">
        <v>41</v>
      </c>
      <c r="G100" s="100" t="s">
        <v>40</v>
      </c>
      <c r="H100" s="141"/>
      <c r="I100" s="6"/>
    </row>
    <row r="101" spans="1:15">
      <c r="A101" s="14" t="s">
        <v>93</v>
      </c>
      <c r="B101" s="36" t="s">
        <v>3</v>
      </c>
      <c r="C101" s="17">
        <f>C103+C115+C121+C127+C133+C139</f>
        <v>32438551243</v>
      </c>
      <c r="D101" s="17">
        <f>D103+D115+D121+D127+D133+D139</f>
        <v>41009481890</v>
      </c>
      <c r="E101" s="45">
        <f>I101/D101*100%</f>
        <v>0.8805987729146606</v>
      </c>
      <c r="F101" s="67">
        <f>F103+F115+F121+F127+F133+F139</f>
        <v>32534722322</v>
      </c>
      <c r="G101" s="93">
        <f>F101/D101*100%</f>
        <v>0.79334633900686913</v>
      </c>
      <c r="H101" s="18" t="s">
        <v>1</v>
      </c>
      <c r="I101" s="46">
        <f>I103+I115+I121+I127+I133+I139</f>
        <v>36112899430.199997</v>
      </c>
      <c r="M101" s="49">
        <f>D101-D9</f>
        <v>0</v>
      </c>
      <c r="N101" s="49">
        <f t="shared" ref="N101:O101" si="13">E101-E9</f>
        <v>0</v>
      </c>
      <c r="O101" s="49">
        <f t="shared" si="13"/>
        <v>0</v>
      </c>
    </row>
    <row r="102" spans="1:15" ht="16.5">
      <c r="A102" s="14"/>
      <c r="B102" s="36"/>
      <c r="C102" s="17"/>
      <c r="D102" s="17"/>
      <c r="E102" s="45"/>
      <c r="F102" s="48"/>
      <c r="G102" s="93"/>
      <c r="H102" s="18"/>
      <c r="I102" s="46"/>
    </row>
    <row r="103" spans="1:15">
      <c r="A103" s="19" t="s">
        <v>94</v>
      </c>
      <c r="B103" s="20" t="s">
        <v>3</v>
      </c>
      <c r="C103" s="50">
        <f>SUM(C104:C113)</f>
        <v>10119995088</v>
      </c>
      <c r="D103" s="50">
        <f>SUM(D104:D113)</f>
        <v>12335359240</v>
      </c>
      <c r="E103" s="51">
        <f>I103/D103*100%</f>
        <v>0.92799610586776882</v>
      </c>
      <c r="F103" s="50">
        <f>SUM(F104:F113)</f>
        <v>10486996750</v>
      </c>
      <c r="G103" s="94">
        <f>F103/D103*100%</f>
        <v>0.8501573846340611</v>
      </c>
      <c r="H103" s="21" t="s">
        <v>0</v>
      </c>
      <c r="I103" s="50">
        <f>SUM(I104:I113)</f>
        <v>11447165339.200001</v>
      </c>
    </row>
    <row r="104" spans="1:15" ht="30">
      <c r="A104" s="37" t="s">
        <v>32</v>
      </c>
      <c r="B104" s="38" t="s">
        <v>19</v>
      </c>
      <c r="C104" s="39"/>
      <c r="D104" s="39"/>
      <c r="E104" s="54"/>
      <c r="F104" s="68"/>
      <c r="G104" s="96"/>
      <c r="H104" s="24" t="s">
        <v>27</v>
      </c>
      <c r="I104" s="46"/>
    </row>
    <row r="105" spans="1:15" ht="30">
      <c r="A105" s="40" t="s">
        <v>62</v>
      </c>
      <c r="B105" s="40" t="s">
        <v>20</v>
      </c>
      <c r="C105" s="41">
        <f>SUM(C14:C15)</f>
        <v>32443000</v>
      </c>
      <c r="D105" s="41">
        <f>SUM(D14:D15)</f>
        <v>37443000</v>
      </c>
      <c r="E105" s="69">
        <f>I105/D105*100%</f>
        <v>0.84624816387575785</v>
      </c>
      <c r="F105" s="41">
        <f>SUM(F14:F15)</f>
        <v>28154425</v>
      </c>
      <c r="G105" s="95">
        <f>F105/D105*100%</f>
        <v>0.75192759661351927</v>
      </c>
      <c r="H105" s="29" t="s">
        <v>57</v>
      </c>
      <c r="I105" s="41">
        <f>SUM(I14:I15)</f>
        <v>31686070</v>
      </c>
    </row>
    <row r="106" spans="1:15">
      <c r="A106" s="40" t="s">
        <v>65</v>
      </c>
      <c r="B106" s="40" t="s">
        <v>21</v>
      </c>
      <c r="C106" s="70">
        <f>SUM(C17:C19)</f>
        <v>8251518768</v>
      </c>
      <c r="D106" s="70">
        <f>SUM(D17:D19)</f>
        <v>10200086920</v>
      </c>
      <c r="E106" s="69">
        <f t="shared" ref="E106:E113" si="14">I106/D106*100%</f>
        <v>0.93461768221873154</v>
      </c>
      <c r="F106" s="70">
        <f>SUM(F17:F19)</f>
        <v>8983831355</v>
      </c>
      <c r="G106" s="95">
        <f t="shared" ref="G106:G113" si="15">F106/D106*100%</f>
        <v>0.88076027444283778</v>
      </c>
      <c r="H106" s="29" t="s">
        <v>57</v>
      </c>
      <c r="I106" s="70">
        <f>SUM(I17:I19)</f>
        <v>9533181595.6000004</v>
      </c>
    </row>
    <row r="107" spans="1:15">
      <c r="A107" s="40" t="s">
        <v>69</v>
      </c>
      <c r="B107" s="40" t="s">
        <v>22</v>
      </c>
      <c r="C107" s="71"/>
      <c r="D107" s="71"/>
      <c r="E107" s="69"/>
      <c r="F107" s="71"/>
      <c r="G107" s="95"/>
      <c r="H107" s="29" t="s">
        <v>57</v>
      </c>
      <c r="I107" s="71"/>
    </row>
    <row r="108" spans="1:15">
      <c r="A108" s="40" t="s">
        <v>71</v>
      </c>
      <c r="B108" s="40" t="s">
        <v>23</v>
      </c>
      <c r="C108" s="70">
        <f>SUM(C24:C27)</f>
        <v>133686250</v>
      </c>
      <c r="D108" s="70">
        <f>SUM(D24:D27)</f>
        <v>223686250</v>
      </c>
      <c r="E108" s="69">
        <f t="shared" si="14"/>
        <v>0.6475806626468994</v>
      </c>
      <c r="F108" s="70">
        <f>SUM(F24:F27)</f>
        <v>126769003</v>
      </c>
      <c r="G108" s="95">
        <f t="shared" si="15"/>
        <v>0.56672684619640235</v>
      </c>
      <c r="H108" s="29" t="s">
        <v>57</v>
      </c>
      <c r="I108" s="70">
        <f>SUM(I24:I27)</f>
        <v>144854890</v>
      </c>
    </row>
    <row r="109" spans="1:15" ht="30">
      <c r="A109" s="104" t="s">
        <v>76</v>
      </c>
      <c r="B109" s="104" t="s">
        <v>58</v>
      </c>
      <c r="C109" s="105">
        <f>SUM(C29)</f>
        <v>150000000</v>
      </c>
      <c r="D109" s="105">
        <f>SUM(D29)</f>
        <v>214000000</v>
      </c>
      <c r="E109" s="69">
        <f t="shared" si="14"/>
        <v>1</v>
      </c>
      <c r="F109" s="105">
        <f>SUM(F29)</f>
        <v>204000000</v>
      </c>
      <c r="G109" s="95">
        <f t="shared" si="15"/>
        <v>0.95327102803738317</v>
      </c>
      <c r="H109" s="27" t="s">
        <v>57</v>
      </c>
      <c r="I109" s="105">
        <f>SUM(I29)</f>
        <v>214000000</v>
      </c>
    </row>
    <row r="110" spans="1:15" ht="30">
      <c r="A110" s="40" t="s">
        <v>77</v>
      </c>
      <c r="B110" s="40" t="s">
        <v>24</v>
      </c>
      <c r="C110" s="70">
        <f>SUM(C31:C32)</f>
        <v>470068000</v>
      </c>
      <c r="D110" s="70">
        <f>SUM(D31:D32)</f>
        <v>486364000</v>
      </c>
      <c r="E110" s="69">
        <f t="shared" si="14"/>
        <v>0.88584722553478468</v>
      </c>
      <c r="F110" s="70">
        <f>SUM(F31:F32)</f>
        <v>224604512</v>
      </c>
      <c r="G110" s="95">
        <f t="shared" si="15"/>
        <v>0.46180332425919679</v>
      </c>
      <c r="H110" s="29" t="s">
        <v>57</v>
      </c>
      <c r="I110" s="70">
        <f>SUM(I31:I32)</f>
        <v>430844200</v>
      </c>
    </row>
    <row r="111" spans="1:15" ht="30">
      <c r="A111" s="40" t="s">
        <v>80</v>
      </c>
      <c r="B111" s="40" t="s">
        <v>25</v>
      </c>
      <c r="C111" s="70">
        <f>SUM(C34:C35)</f>
        <v>432728270</v>
      </c>
      <c r="D111" s="70">
        <f>SUM(D34:D35)</f>
        <v>449228270</v>
      </c>
      <c r="E111" s="69">
        <f t="shared" si="14"/>
        <v>0.9321905311079377</v>
      </c>
      <c r="F111" s="70">
        <f>SUM(F34:F35)</f>
        <v>281094065</v>
      </c>
      <c r="G111" s="95">
        <f t="shared" si="15"/>
        <v>0.62572657103703644</v>
      </c>
      <c r="H111" s="29" t="s">
        <v>57</v>
      </c>
      <c r="I111" s="70">
        <f>SUM(I34:I35)</f>
        <v>418766339.60000002</v>
      </c>
    </row>
    <row r="112" spans="1:15" ht="30">
      <c r="A112" s="37" t="s">
        <v>33</v>
      </c>
      <c r="B112" s="38" t="s">
        <v>30</v>
      </c>
      <c r="C112" s="72"/>
      <c r="D112" s="72"/>
      <c r="E112" s="69"/>
      <c r="F112" s="68"/>
      <c r="G112" s="95"/>
      <c r="H112" s="24" t="s">
        <v>27</v>
      </c>
      <c r="I112" s="46"/>
    </row>
    <row r="113" spans="1:9" ht="30">
      <c r="A113" s="40" t="s">
        <v>82</v>
      </c>
      <c r="B113" s="40" t="s">
        <v>83</v>
      </c>
      <c r="C113" s="70">
        <f>SUM(C38)</f>
        <v>649550800</v>
      </c>
      <c r="D113" s="70">
        <f>SUM(D38)</f>
        <v>724550800</v>
      </c>
      <c r="E113" s="69">
        <f t="shared" si="14"/>
        <v>0.93</v>
      </c>
      <c r="F113" s="70">
        <f>SUM(F38)</f>
        <v>638543390</v>
      </c>
      <c r="G113" s="95">
        <f t="shared" si="15"/>
        <v>0.88129554201030491</v>
      </c>
      <c r="H113" s="29" t="s">
        <v>57</v>
      </c>
      <c r="I113" s="70">
        <f>SUM(I38)</f>
        <v>673832244</v>
      </c>
    </row>
    <row r="114" spans="1:9">
      <c r="A114" s="74"/>
      <c r="B114" s="74"/>
      <c r="C114" s="75"/>
      <c r="D114" s="75"/>
      <c r="E114" s="76"/>
      <c r="F114" s="90"/>
      <c r="G114" s="102"/>
      <c r="H114" s="60"/>
      <c r="I114" s="46"/>
    </row>
    <row r="115" spans="1:9">
      <c r="A115" s="91" t="s">
        <v>96</v>
      </c>
      <c r="B115" s="20" t="s">
        <v>97</v>
      </c>
      <c r="C115" s="50">
        <f>SUM(C116:C119)</f>
        <v>3505442850</v>
      </c>
      <c r="D115" s="50">
        <f>SUM(D116:D119)</f>
        <v>4521982650</v>
      </c>
      <c r="E115" s="51">
        <f>I115/D115*100%</f>
        <v>0.9523186894580411</v>
      </c>
      <c r="F115" s="50">
        <f>SUM(F116:F119)</f>
        <v>4110053750</v>
      </c>
      <c r="G115" s="94">
        <f>F115/D115*100%</f>
        <v>0.9089052453573655</v>
      </c>
      <c r="H115" s="21" t="s">
        <v>0</v>
      </c>
      <c r="I115" s="50">
        <f>SUM(I116:I119)</f>
        <v>4306368591</v>
      </c>
    </row>
    <row r="116" spans="1:9" ht="30">
      <c r="A116" s="37" t="s">
        <v>33</v>
      </c>
      <c r="B116" s="38" t="s">
        <v>30</v>
      </c>
      <c r="C116" s="39"/>
      <c r="D116" s="39"/>
      <c r="E116" s="54"/>
      <c r="F116" s="80"/>
      <c r="G116" s="96"/>
      <c r="H116" s="24" t="s">
        <v>27</v>
      </c>
      <c r="I116" s="46"/>
    </row>
    <row r="117" spans="1:9" ht="30">
      <c r="A117" s="40" t="s">
        <v>82</v>
      </c>
      <c r="B117" s="40" t="s">
        <v>83</v>
      </c>
      <c r="C117" s="41">
        <f>SUM(C44)</f>
        <v>58460200</v>
      </c>
      <c r="D117" s="41">
        <f>SUM(D44)</f>
        <v>100000000</v>
      </c>
      <c r="E117" s="69">
        <f t="shared" ref="E117:E119" si="16">I117/D117*100%</f>
        <v>0.88</v>
      </c>
      <c r="F117" s="41">
        <f>SUM(F44)</f>
        <v>77788850</v>
      </c>
      <c r="G117" s="95">
        <f t="shared" ref="G117:G119" si="17">F117/D117*100%</f>
        <v>0.77788849999999998</v>
      </c>
      <c r="H117" s="29" t="s">
        <v>57</v>
      </c>
      <c r="I117" s="41">
        <f>SUM(I44)</f>
        <v>88000000</v>
      </c>
    </row>
    <row r="118" spans="1:9" ht="30">
      <c r="A118" s="37" t="s">
        <v>34</v>
      </c>
      <c r="B118" s="38" t="s">
        <v>31</v>
      </c>
      <c r="C118" s="72"/>
      <c r="D118" s="72"/>
      <c r="E118" s="69"/>
      <c r="F118" s="80"/>
      <c r="G118" s="95"/>
      <c r="H118" s="24" t="s">
        <v>27</v>
      </c>
      <c r="I118" s="46"/>
    </row>
    <row r="119" spans="1:9">
      <c r="A119" s="40" t="s">
        <v>86</v>
      </c>
      <c r="B119" s="40" t="s">
        <v>87</v>
      </c>
      <c r="C119" s="70">
        <f>SUM(C47:C48)</f>
        <v>3446982650</v>
      </c>
      <c r="D119" s="70">
        <f>SUM(D47:D48)</f>
        <v>4421982650</v>
      </c>
      <c r="E119" s="69">
        <f t="shared" si="16"/>
        <v>0.95395412530621304</v>
      </c>
      <c r="F119" s="70">
        <f>SUM(F47:F48)</f>
        <v>4032264900</v>
      </c>
      <c r="G119" s="95">
        <f t="shared" si="17"/>
        <v>0.91186809609033637</v>
      </c>
      <c r="H119" s="29" t="s">
        <v>57</v>
      </c>
      <c r="I119" s="70">
        <f>SUM(I47:I48)</f>
        <v>4218368591</v>
      </c>
    </row>
    <row r="120" spans="1:9">
      <c r="A120" s="20"/>
      <c r="B120" s="20"/>
      <c r="C120" s="50"/>
      <c r="D120" s="50"/>
      <c r="E120" s="51"/>
      <c r="F120" s="79"/>
      <c r="G120" s="94"/>
      <c r="H120" s="21"/>
      <c r="I120" s="46"/>
    </row>
    <row r="121" spans="1:9">
      <c r="A121" s="91" t="s">
        <v>98</v>
      </c>
      <c r="B121" s="20" t="s">
        <v>4</v>
      </c>
      <c r="C121" s="50">
        <f>SUM(C122:C125)</f>
        <v>10059903550</v>
      </c>
      <c r="D121" s="50">
        <f>SUM(D122:D125)</f>
        <v>12939100000</v>
      </c>
      <c r="E121" s="51">
        <f>I121/D121*100%</f>
        <v>0.82726076775046176</v>
      </c>
      <c r="F121" s="50">
        <f>SUM(F122:F125)</f>
        <v>9390211680</v>
      </c>
      <c r="G121" s="94">
        <f>F121/D121*100%</f>
        <v>0.72572371185012863</v>
      </c>
      <c r="H121" s="21" t="s">
        <v>0</v>
      </c>
      <c r="I121" s="50">
        <f>SUM(I122:I125)</f>
        <v>10704009800</v>
      </c>
    </row>
    <row r="122" spans="1:9" ht="30">
      <c r="A122" s="37" t="s">
        <v>33</v>
      </c>
      <c r="B122" s="38" t="s">
        <v>30</v>
      </c>
      <c r="C122" s="39"/>
      <c r="D122" s="39"/>
      <c r="E122" s="54"/>
      <c r="F122" s="80"/>
      <c r="G122" s="96"/>
      <c r="H122" s="24" t="s">
        <v>27</v>
      </c>
      <c r="I122" s="46"/>
    </row>
    <row r="123" spans="1:9" ht="30">
      <c r="A123" s="40" t="s">
        <v>82</v>
      </c>
      <c r="B123" s="40" t="s">
        <v>83</v>
      </c>
      <c r="C123" s="41">
        <f>SUM(C53)</f>
        <v>70803550</v>
      </c>
      <c r="D123" s="41">
        <f>SUM(D53)</f>
        <v>100000000</v>
      </c>
      <c r="E123" s="69">
        <f t="shared" ref="E123:E125" si="18">I123/D123*100%</f>
        <v>0.98</v>
      </c>
      <c r="F123" s="41">
        <f>SUM(F53)</f>
        <v>95697000</v>
      </c>
      <c r="G123" s="95">
        <f t="shared" ref="G123:G125" si="19">F123/D123*100%</f>
        <v>0.95696999999999999</v>
      </c>
      <c r="H123" s="29" t="s">
        <v>57</v>
      </c>
      <c r="I123" s="41">
        <f>SUM(I53)</f>
        <v>98000000</v>
      </c>
    </row>
    <row r="124" spans="1:9" ht="30">
      <c r="A124" s="37" t="s">
        <v>34</v>
      </c>
      <c r="B124" s="38" t="s">
        <v>31</v>
      </c>
      <c r="C124" s="72"/>
      <c r="D124" s="72"/>
      <c r="E124" s="69"/>
      <c r="F124" s="80"/>
      <c r="G124" s="95"/>
      <c r="H124" s="24" t="s">
        <v>27</v>
      </c>
      <c r="I124" s="46"/>
    </row>
    <row r="125" spans="1:9">
      <c r="A125" s="40" t="s">
        <v>86</v>
      </c>
      <c r="B125" s="40" t="s">
        <v>87</v>
      </c>
      <c r="C125" s="70">
        <f>SUM(C56:C57)</f>
        <v>9989100000</v>
      </c>
      <c r="D125" s="70">
        <f>SUM(D56:D57)</f>
        <v>12839100000</v>
      </c>
      <c r="E125" s="69">
        <f t="shared" si="18"/>
        <v>0.82607112648082814</v>
      </c>
      <c r="F125" s="70">
        <f>SUM(F56:F57)</f>
        <v>9294514680</v>
      </c>
      <c r="G125" s="95">
        <f t="shared" si="19"/>
        <v>0.72392260205154568</v>
      </c>
      <c r="H125" s="29" t="s">
        <v>57</v>
      </c>
      <c r="I125" s="70">
        <f>SUM(I56:I57)</f>
        <v>10606009800</v>
      </c>
    </row>
    <row r="126" spans="1:9">
      <c r="A126" s="20"/>
      <c r="B126" s="20"/>
      <c r="C126" s="50"/>
      <c r="D126" s="50"/>
      <c r="E126" s="51"/>
      <c r="F126" s="79"/>
      <c r="G126" s="94"/>
      <c r="H126" s="21"/>
      <c r="I126" s="46"/>
    </row>
    <row r="127" spans="1:9">
      <c r="A127" s="91" t="s">
        <v>99</v>
      </c>
      <c r="B127" s="20" t="s">
        <v>5</v>
      </c>
      <c r="C127" s="50">
        <f>SUM(C128:C131)</f>
        <v>2758909880</v>
      </c>
      <c r="D127" s="50">
        <f>SUM(D128:D131)</f>
        <v>3505750000</v>
      </c>
      <c r="E127" s="51">
        <f>I127/D127*100%</f>
        <v>0.77476602724096133</v>
      </c>
      <c r="F127" s="50">
        <f>SUM(F128:F131)</f>
        <v>2394051367</v>
      </c>
      <c r="G127" s="94">
        <f>F127/D127*100%</f>
        <v>0.6828927810026385</v>
      </c>
      <c r="H127" s="21" t="s">
        <v>0</v>
      </c>
      <c r="I127" s="50">
        <f>SUM(I128:I131)</f>
        <v>2716136000</v>
      </c>
    </row>
    <row r="128" spans="1:9" ht="30">
      <c r="A128" s="37" t="s">
        <v>33</v>
      </c>
      <c r="B128" s="38" t="s">
        <v>30</v>
      </c>
      <c r="C128" s="39"/>
      <c r="D128" s="39"/>
      <c r="E128" s="77"/>
      <c r="F128" s="80"/>
      <c r="G128" s="96"/>
      <c r="H128" s="24" t="s">
        <v>27</v>
      </c>
      <c r="I128" s="46"/>
    </row>
    <row r="129" spans="1:9" ht="30">
      <c r="A129" s="40" t="s">
        <v>82</v>
      </c>
      <c r="B129" s="40" t="s">
        <v>83</v>
      </c>
      <c r="C129" s="41">
        <f>SUM(C62)</f>
        <v>178159880</v>
      </c>
      <c r="D129" s="41">
        <f>SUM(D62)</f>
        <v>200000000</v>
      </c>
      <c r="E129" s="69">
        <f t="shared" ref="E129:E131" si="20">I129/D129*100%</f>
        <v>1</v>
      </c>
      <c r="F129" s="41">
        <f>SUM(F62)</f>
        <v>199976020</v>
      </c>
      <c r="G129" s="95">
        <f t="shared" ref="G129:G131" si="21">F129/D129*100%</f>
        <v>0.99988010000000005</v>
      </c>
      <c r="H129" s="29" t="s">
        <v>57</v>
      </c>
      <c r="I129" s="41">
        <f>SUM(I62)</f>
        <v>200000000</v>
      </c>
    </row>
    <row r="130" spans="1:9" ht="30">
      <c r="A130" s="37" t="s">
        <v>34</v>
      </c>
      <c r="B130" s="38" t="s">
        <v>31</v>
      </c>
      <c r="C130" s="72"/>
      <c r="D130" s="72"/>
      <c r="E130" s="69"/>
      <c r="F130" s="80"/>
      <c r="G130" s="95"/>
      <c r="H130" s="24" t="s">
        <v>27</v>
      </c>
      <c r="I130" s="46"/>
    </row>
    <row r="131" spans="1:9">
      <c r="A131" s="40" t="s">
        <v>86</v>
      </c>
      <c r="B131" s="40" t="s">
        <v>87</v>
      </c>
      <c r="C131" s="70">
        <f>SUM(C65:C66)</f>
        <v>2580750000</v>
      </c>
      <c r="D131" s="70">
        <f>SUM(D65:D66)</f>
        <v>3305750000</v>
      </c>
      <c r="E131" s="69">
        <f t="shared" si="20"/>
        <v>0.76113922710428794</v>
      </c>
      <c r="F131" s="70">
        <f>SUM(F65:F66)</f>
        <v>2194075347</v>
      </c>
      <c r="G131" s="95">
        <f t="shared" si="21"/>
        <v>0.66371484443772211</v>
      </c>
      <c r="H131" s="29" t="s">
        <v>57</v>
      </c>
      <c r="I131" s="70">
        <f>SUM(I65:I66)</f>
        <v>2516136000</v>
      </c>
    </row>
    <row r="132" spans="1:9">
      <c r="A132" s="20"/>
      <c r="B132" s="20"/>
      <c r="C132" s="50"/>
      <c r="D132" s="50"/>
      <c r="E132" s="51"/>
      <c r="F132" s="79"/>
      <c r="G132" s="94"/>
      <c r="H132" s="21"/>
      <c r="I132" s="46"/>
    </row>
    <row r="133" spans="1:9">
      <c r="A133" s="91" t="s">
        <v>100</v>
      </c>
      <c r="B133" s="20" t="s">
        <v>101</v>
      </c>
      <c r="C133" s="50">
        <f>SUM(C134:C137)</f>
        <v>2121414075</v>
      </c>
      <c r="D133" s="50">
        <f>SUM(D134:D137)</f>
        <v>2729060000</v>
      </c>
      <c r="E133" s="51">
        <f>I133/D133*100%</f>
        <v>0.87680080320696507</v>
      </c>
      <c r="F133" s="50">
        <f>SUM(F134:F137)</f>
        <v>2109455575</v>
      </c>
      <c r="G133" s="94">
        <f>F133/D133*100%</f>
        <v>0.77296049738737882</v>
      </c>
      <c r="H133" s="21" t="s">
        <v>0</v>
      </c>
      <c r="I133" s="50">
        <f>SUM(I134:I137)</f>
        <v>2392842000</v>
      </c>
    </row>
    <row r="134" spans="1:9" ht="30">
      <c r="A134" s="37" t="s">
        <v>33</v>
      </c>
      <c r="B134" s="38" t="s">
        <v>30</v>
      </c>
      <c r="C134" s="39"/>
      <c r="D134" s="39"/>
      <c r="E134" s="77"/>
      <c r="F134" s="80"/>
      <c r="G134" s="96"/>
      <c r="H134" s="24" t="s">
        <v>27</v>
      </c>
      <c r="I134" s="46"/>
    </row>
    <row r="135" spans="1:9" ht="30">
      <c r="A135" s="40" t="s">
        <v>82</v>
      </c>
      <c r="B135" s="40" t="s">
        <v>83</v>
      </c>
      <c r="C135" s="41">
        <f>SUM(C71)</f>
        <v>67354075</v>
      </c>
      <c r="D135" s="41">
        <f>SUM(D71)</f>
        <v>100000000</v>
      </c>
      <c r="E135" s="69">
        <f t="shared" ref="E135:E137" si="22">I135/D135*100%</f>
        <v>0.97</v>
      </c>
      <c r="F135" s="41">
        <f>SUM(F71)</f>
        <v>92843375</v>
      </c>
      <c r="G135" s="95">
        <f t="shared" ref="G135:G137" si="23">F135/D135*100%</f>
        <v>0.92843374999999995</v>
      </c>
      <c r="H135" s="29" t="s">
        <v>57</v>
      </c>
      <c r="I135" s="41">
        <f>SUM(I71)</f>
        <v>97000000</v>
      </c>
    </row>
    <row r="136" spans="1:9" ht="30">
      <c r="A136" s="37" t="s">
        <v>34</v>
      </c>
      <c r="B136" s="38" t="s">
        <v>31</v>
      </c>
      <c r="C136" s="72"/>
      <c r="D136" s="72"/>
      <c r="E136" s="69"/>
      <c r="F136" s="80"/>
      <c r="G136" s="95"/>
      <c r="H136" s="24" t="s">
        <v>27</v>
      </c>
      <c r="I136" s="46"/>
    </row>
    <row r="137" spans="1:9">
      <c r="A137" s="40" t="s">
        <v>86</v>
      </c>
      <c r="B137" s="40" t="s">
        <v>87</v>
      </c>
      <c r="C137" s="70">
        <f>SUM(C74:C75)</f>
        <v>2054060000</v>
      </c>
      <c r="D137" s="70">
        <f>SUM(D74:D75)</f>
        <v>2629060000</v>
      </c>
      <c r="E137" s="69">
        <f t="shared" si="22"/>
        <v>0.87325584049051752</v>
      </c>
      <c r="F137" s="70">
        <f>SUM(F74:F75)</f>
        <v>2016612200</v>
      </c>
      <c r="G137" s="95">
        <f t="shared" si="23"/>
        <v>0.76704685324792887</v>
      </c>
      <c r="H137" s="29" t="s">
        <v>57</v>
      </c>
      <c r="I137" s="70">
        <f>SUM(I74:I75)</f>
        <v>2295842000</v>
      </c>
    </row>
    <row r="138" spans="1:9">
      <c r="A138" s="20"/>
      <c r="B138" s="20"/>
      <c r="C138" s="50"/>
      <c r="D138" s="50"/>
      <c r="E138" s="51"/>
      <c r="F138" s="79"/>
      <c r="G138" s="94"/>
      <c r="H138" s="21"/>
      <c r="I138" s="46"/>
    </row>
    <row r="139" spans="1:9">
      <c r="A139" s="91" t="s">
        <v>102</v>
      </c>
      <c r="B139" s="20" t="s">
        <v>6</v>
      </c>
      <c r="C139" s="50">
        <f>SUM(C140:C143)</f>
        <v>3872885800</v>
      </c>
      <c r="D139" s="50">
        <f>SUM(D140:D143)</f>
        <v>4978230000</v>
      </c>
      <c r="E139" s="51">
        <f>I139/D139*100%</f>
        <v>0.91325183850485014</v>
      </c>
      <c r="F139" s="79">
        <f>SUM(F140:F143)</f>
        <v>4043953200</v>
      </c>
      <c r="G139" s="94">
        <f>F139/D139*100%</f>
        <v>0.81232751399593828</v>
      </c>
      <c r="H139" s="21" t="s">
        <v>0</v>
      </c>
      <c r="I139" s="46">
        <f>SUM(I140:I143)</f>
        <v>4546377700</v>
      </c>
    </row>
    <row r="140" spans="1:9" ht="30">
      <c r="A140" s="37" t="s">
        <v>33</v>
      </c>
      <c r="B140" s="38" t="s">
        <v>30</v>
      </c>
      <c r="C140" s="39"/>
      <c r="D140" s="39"/>
      <c r="E140" s="54"/>
      <c r="F140" s="68"/>
      <c r="G140" s="96"/>
      <c r="H140" s="24" t="s">
        <v>27</v>
      </c>
      <c r="I140" s="46"/>
    </row>
    <row r="141" spans="1:9" ht="30">
      <c r="A141" s="40" t="s">
        <v>82</v>
      </c>
      <c r="B141" s="40" t="s">
        <v>83</v>
      </c>
      <c r="C141" s="41">
        <f>SUM(C80)</f>
        <v>69655800</v>
      </c>
      <c r="D141" s="41">
        <f>SUM(D80)</f>
        <v>100000000</v>
      </c>
      <c r="E141" s="69">
        <f t="shared" ref="E141:E143" si="24">I141/D141*100%</f>
        <v>0.95</v>
      </c>
      <c r="F141" s="41">
        <f>SUM(F80)</f>
        <v>85994400</v>
      </c>
      <c r="G141" s="95">
        <f t="shared" ref="G141:G143" si="25">F141/D141*100%</f>
        <v>0.85994400000000004</v>
      </c>
      <c r="H141" s="29" t="s">
        <v>57</v>
      </c>
      <c r="I141" s="41">
        <f>SUM(I80)</f>
        <v>95000000</v>
      </c>
    </row>
    <row r="142" spans="1:9" ht="30">
      <c r="A142" s="37" t="s">
        <v>34</v>
      </c>
      <c r="B142" s="38" t="s">
        <v>31</v>
      </c>
      <c r="C142" s="72"/>
      <c r="D142" s="72"/>
      <c r="E142" s="69"/>
      <c r="F142" s="68"/>
      <c r="G142" s="95"/>
      <c r="H142" s="24" t="s">
        <v>27</v>
      </c>
      <c r="I142" s="46"/>
    </row>
    <row r="143" spans="1:9">
      <c r="A143" s="40" t="s">
        <v>86</v>
      </c>
      <c r="B143" s="40" t="s">
        <v>87</v>
      </c>
      <c r="C143" s="70">
        <f>SUM(C82:C84)</f>
        <v>3803230000</v>
      </c>
      <c r="D143" s="70">
        <f>SUM(D82:D84)</f>
        <v>4878230000</v>
      </c>
      <c r="E143" s="69">
        <f t="shared" si="24"/>
        <v>0.91249852917964103</v>
      </c>
      <c r="F143" s="70">
        <f>SUM(F82:F84)</f>
        <v>3957958800</v>
      </c>
      <c r="G143" s="95">
        <f t="shared" si="25"/>
        <v>0.81135141229503327</v>
      </c>
      <c r="H143" s="29" t="s">
        <v>57</v>
      </c>
      <c r="I143" s="70">
        <f>SUM(I82:I84)</f>
        <v>4451377700</v>
      </c>
    </row>
    <row r="144" spans="1:9">
      <c r="A144" s="44"/>
      <c r="B144" s="7"/>
      <c r="C144" s="8"/>
      <c r="D144" s="8"/>
      <c r="E144" s="44"/>
      <c r="F144" s="6"/>
      <c r="G144" s="98"/>
      <c r="H144" s="44"/>
      <c r="I144" s="6"/>
    </row>
    <row r="145" spans="1:15">
      <c r="A145" s="44"/>
      <c r="B145" s="7"/>
      <c r="C145" s="8"/>
      <c r="D145" s="8"/>
      <c r="E145" s="44"/>
      <c r="F145" s="6"/>
      <c r="G145" s="98"/>
      <c r="H145" s="44"/>
      <c r="I145" s="6"/>
    </row>
    <row r="146" spans="1:15">
      <c r="A146" s="44"/>
      <c r="B146" s="7"/>
      <c r="C146" s="8"/>
      <c r="D146" s="8"/>
      <c r="E146" s="44"/>
      <c r="F146" s="6"/>
      <c r="G146" s="98"/>
      <c r="H146" s="44"/>
      <c r="I146" s="6"/>
    </row>
    <row r="147" spans="1:15">
      <c r="A147" s="44"/>
      <c r="B147" s="7"/>
      <c r="C147" s="8"/>
      <c r="D147" s="8"/>
      <c r="E147" s="44"/>
      <c r="F147" s="6"/>
      <c r="G147" s="98"/>
      <c r="H147" s="44"/>
      <c r="I147" s="6"/>
    </row>
    <row r="148" spans="1:15" ht="23.25">
      <c r="A148" s="137" t="s">
        <v>48</v>
      </c>
      <c r="B148" s="137"/>
      <c r="C148" s="137"/>
      <c r="D148" s="137"/>
      <c r="E148" s="137"/>
      <c r="F148" s="137"/>
      <c r="G148" s="137"/>
      <c r="H148" s="137"/>
      <c r="I148" s="6"/>
    </row>
    <row r="149" spans="1:15">
      <c r="A149" s="10"/>
      <c r="B149" s="11"/>
      <c r="C149" s="12"/>
      <c r="D149" s="12"/>
      <c r="E149" s="12"/>
      <c r="F149" s="10"/>
      <c r="G149" s="99"/>
      <c r="H149" s="12"/>
      <c r="I149" s="6"/>
    </row>
    <row r="150" spans="1:15">
      <c r="A150" s="13" t="s">
        <v>43</v>
      </c>
      <c r="B150" s="5" t="str">
        <f>B4</f>
        <v>: November 2022</v>
      </c>
      <c r="C150" s="12"/>
      <c r="D150" s="12"/>
      <c r="E150" s="12"/>
      <c r="F150" s="10"/>
      <c r="G150" s="99"/>
      <c r="H150" s="12"/>
      <c r="I150" s="6"/>
    </row>
    <row r="151" spans="1:15">
      <c r="A151" s="3" t="s">
        <v>44</v>
      </c>
      <c r="B151" s="138" t="s">
        <v>92</v>
      </c>
      <c r="C151" s="138"/>
      <c r="D151" s="138"/>
      <c r="E151" s="138"/>
      <c r="F151" s="138"/>
      <c r="G151" s="138"/>
      <c r="H151" s="138"/>
      <c r="I151" s="6"/>
    </row>
    <row r="152" spans="1:15">
      <c r="A152" s="139" t="s">
        <v>26</v>
      </c>
      <c r="B152" s="139" t="s">
        <v>27</v>
      </c>
      <c r="C152" s="142" t="s">
        <v>46</v>
      </c>
      <c r="D152" s="142"/>
      <c r="E152" s="143" t="s">
        <v>37</v>
      </c>
      <c r="F152" s="144"/>
      <c r="G152" s="145"/>
      <c r="H152" s="139" t="s">
        <v>2</v>
      </c>
      <c r="I152" s="6"/>
    </row>
    <row r="153" spans="1:15">
      <c r="A153" s="140"/>
      <c r="B153" s="140"/>
      <c r="C153" s="142"/>
      <c r="D153" s="142"/>
      <c r="E153" s="129" t="s">
        <v>38</v>
      </c>
      <c r="F153" s="143" t="s">
        <v>39</v>
      </c>
      <c r="G153" s="145"/>
      <c r="H153" s="140"/>
      <c r="I153" s="6"/>
    </row>
    <row r="154" spans="1:15">
      <c r="A154" s="141"/>
      <c r="B154" s="141"/>
      <c r="C154" s="129" t="s">
        <v>53</v>
      </c>
      <c r="D154" s="92" t="s">
        <v>54</v>
      </c>
      <c r="E154" s="1" t="s">
        <v>40</v>
      </c>
      <c r="F154" s="1" t="s">
        <v>41</v>
      </c>
      <c r="G154" s="100" t="s">
        <v>40</v>
      </c>
      <c r="H154" s="141"/>
      <c r="I154" s="6"/>
    </row>
    <row r="155" spans="1:15">
      <c r="A155" s="14" t="s">
        <v>93</v>
      </c>
      <c r="B155" s="36" t="s">
        <v>3</v>
      </c>
      <c r="C155" s="17">
        <f>C157+C161+C165+C169+C173+C177</f>
        <v>32438551243</v>
      </c>
      <c r="D155" s="17">
        <f>D157+D161+D165+D169+D173+D177</f>
        <v>41009481890</v>
      </c>
      <c r="E155" s="45">
        <f>I155/D155*100%</f>
        <v>0.8805987729146606</v>
      </c>
      <c r="F155" s="67">
        <f>F157+F161+F165+F169+F173+F177</f>
        <v>32534722322</v>
      </c>
      <c r="G155" s="93">
        <f>F155/D155*100%</f>
        <v>0.79334633900686913</v>
      </c>
      <c r="H155" s="18" t="s">
        <v>1</v>
      </c>
      <c r="I155" s="46">
        <f>I157+I161+I165+I169+I173+I177</f>
        <v>36112899430.199997</v>
      </c>
      <c r="M155" s="49">
        <f>D155-D101</f>
        <v>0</v>
      </c>
      <c r="N155" s="49">
        <f t="shared" ref="N155:O155" si="26">E155-E101</f>
        <v>0</v>
      </c>
      <c r="O155" s="49">
        <f t="shared" si="26"/>
        <v>0</v>
      </c>
    </row>
    <row r="156" spans="1:15" ht="16.5">
      <c r="A156" s="14"/>
      <c r="B156" s="36"/>
      <c r="C156" s="17"/>
      <c r="D156" s="17"/>
      <c r="E156" s="45"/>
      <c r="F156" s="48"/>
      <c r="G156" s="93"/>
      <c r="H156" s="18"/>
      <c r="I156" s="46"/>
    </row>
    <row r="157" spans="1:15">
      <c r="A157" s="19" t="s">
        <v>94</v>
      </c>
      <c r="B157" s="20" t="s">
        <v>3</v>
      </c>
      <c r="C157" s="50">
        <f>SUM(C158:C159)</f>
        <v>10119995088</v>
      </c>
      <c r="D157" s="50">
        <f>SUM(D158:D159)</f>
        <v>12335359240</v>
      </c>
      <c r="E157" s="51">
        <f>I157/D157*100%</f>
        <v>0.92799610586776882</v>
      </c>
      <c r="F157" s="50">
        <f>SUM(F158:F159)</f>
        <v>10486996750</v>
      </c>
      <c r="G157" s="94">
        <f>F157/D157*100%</f>
        <v>0.8501573846340611</v>
      </c>
      <c r="H157" s="21" t="s">
        <v>0</v>
      </c>
      <c r="I157" s="50">
        <f>SUM(I158:I159)</f>
        <v>11447165339.200001</v>
      </c>
    </row>
    <row r="158" spans="1:15" ht="30">
      <c r="A158" s="42" t="s">
        <v>32</v>
      </c>
      <c r="B158" s="40" t="s">
        <v>19</v>
      </c>
      <c r="C158" s="41">
        <f>SUM(C105:C111)</f>
        <v>9470444288</v>
      </c>
      <c r="D158" s="41">
        <f>SUM(D105:D111)</f>
        <v>11610808440</v>
      </c>
      <c r="E158" s="69">
        <f>I158/D158*100%</f>
        <v>0.92787105659974189</v>
      </c>
      <c r="F158" s="41">
        <f>SUM(F105:F111)</f>
        <v>9848453360</v>
      </c>
      <c r="G158" s="95">
        <f>F158/D158*100%</f>
        <v>0.84821426612047357</v>
      </c>
      <c r="H158" s="29" t="s">
        <v>27</v>
      </c>
      <c r="I158" s="41">
        <f>SUM(I105:I111)</f>
        <v>10773333095.200001</v>
      </c>
    </row>
    <row r="159" spans="1:15" ht="30">
      <c r="A159" s="42" t="s">
        <v>33</v>
      </c>
      <c r="B159" s="40" t="s">
        <v>30</v>
      </c>
      <c r="C159" s="70">
        <f>SUM(C113)</f>
        <v>649550800</v>
      </c>
      <c r="D159" s="70">
        <f>SUM(D113)</f>
        <v>724550800</v>
      </c>
      <c r="E159" s="69">
        <f t="shared" ref="E159" si="27">I159/D159*100%</f>
        <v>0.93</v>
      </c>
      <c r="F159" s="70">
        <f>SUM(F113)</f>
        <v>638543390</v>
      </c>
      <c r="G159" s="95">
        <f t="shared" ref="G159" si="28">F159/D159*100%</f>
        <v>0.88129554201030491</v>
      </c>
      <c r="H159" s="29" t="s">
        <v>27</v>
      </c>
      <c r="I159" s="70">
        <f>SUM(I113)</f>
        <v>673832244</v>
      </c>
    </row>
    <row r="160" spans="1:15">
      <c r="A160" s="74"/>
      <c r="B160" s="74"/>
      <c r="C160" s="75"/>
      <c r="D160" s="75"/>
      <c r="E160" s="76"/>
      <c r="F160" s="90"/>
      <c r="G160" s="102"/>
      <c r="H160" s="60"/>
      <c r="I160" s="46"/>
    </row>
    <row r="161" spans="1:9">
      <c r="A161" s="91" t="s">
        <v>96</v>
      </c>
      <c r="B161" s="20" t="s">
        <v>97</v>
      </c>
      <c r="C161" s="50">
        <f>SUM(C162:C163)</f>
        <v>3505442850</v>
      </c>
      <c r="D161" s="50">
        <f>SUM(D162:D163)</f>
        <v>4521982650</v>
      </c>
      <c r="E161" s="51">
        <f>I161/D161*100%</f>
        <v>0.9523186894580411</v>
      </c>
      <c r="F161" s="79">
        <f>SUM(F162:F163)</f>
        <v>4110053750</v>
      </c>
      <c r="G161" s="94">
        <f>F161/D161*100%</f>
        <v>0.9089052453573655</v>
      </c>
      <c r="H161" s="21" t="s">
        <v>0</v>
      </c>
      <c r="I161" s="46">
        <f>SUM(I162:I163)</f>
        <v>4306368591</v>
      </c>
    </row>
    <row r="162" spans="1:9" ht="30">
      <c r="A162" s="42" t="s">
        <v>33</v>
      </c>
      <c r="B162" s="40" t="s">
        <v>30</v>
      </c>
      <c r="C162" s="41">
        <f>SUM(C117)</f>
        <v>58460200</v>
      </c>
      <c r="D162" s="41">
        <f>SUM(D117)</f>
        <v>100000000</v>
      </c>
      <c r="E162" s="69">
        <f>I162/D162*100%</f>
        <v>0.88</v>
      </c>
      <c r="F162" s="41">
        <f>SUM(F117)</f>
        <v>77788850</v>
      </c>
      <c r="G162" s="95">
        <f>F162/D162*100%</f>
        <v>0.77788849999999998</v>
      </c>
      <c r="H162" s="29" t="s">
        <v>27</v>
      </c>
      <c r="I162" s="41">
        <f>SUM(I117)</f>
        <v>88000000</v>
      </c>
    </row>
    <row r="163" spans="1:9" ht="30">
      <c r="A163" s="42" t="s">
        <v>34</v>
      </c>
      <c r="B163" s="40" t="s">
        <v>31</v>
      </c>
      <c r="C163" s="70">
        <f>SUM(C119:C119)</f>
        <v>3446982650</v>
      </c>
      <c r="D163" s="70">
        <f>SUM(D119:D119)</f>
        <v>4421982650</v>
      </c>
      <c r="E163" s="69">
        <f t="shared" ref="E163" si="29">I163/D163*100%</f>
        <v>0.95395412530621304</v>
      </c>
      <c r="F163" s="70">
        <f>SUM(F119:F119)</f>
        <v>4032264900</v>
      </c>
      <c r="G163" s="95">
        <f t="shared" ref="G163" si="30">F163/D163*100%</f>
        <v>0.91186809609033637</v>
      </c>
      <c r="H163" s="29" t="s">
        <v>27</v>
      </c>
      <c r="I163" s="70">
        <f>SUM(I119:I119)</f>
        <v>4218368591</v>
      </c>
    </row>
    <row r="164" spans="1:9">
      <c r="A164" s="20"/>
      <c r="B164" s="20"/>
      <c r="C164" s="50"/>
      <c r="D164" s="50"/>
      <c r="E164" s="51"/>
      <c r="F164" s="50"/>
      <c r="G164" s="94"/>
      <c r="H164" s="21"/>
      <c r="I164" s="50"/>
    </row>
    <row r="165" spans="1:9">
      <c r="A165" s="91" t="s">
        <v>98</v>
      </c>
      <c r="B165" s="20" t="s">
        <v>4</v>
      </c>
      <c r="C165" s="50">
        <f>SUM(C166:C167)</f>
        <v>10059903550</v>
      </c>
      <c r="D165" s="50">
        <f>SUM(D166:D167)</f>
        <v>12939100000</v>
      </c>
      <c r="E165" s="51">
        <f>I165/D165*100%</f>
        <v>0.82726076775046176</v>
      </c>
      <c r="F165" s="79">
        <f>SUM(F166:F167)</f>
        <v>9390211680</v>
      </c>
      <c r="G165" s="94">
        <f>F165/D165*100%</f>
        <v>0.72572371185012863</v>
      </c>
      <c r="H165" s="21" t="s">
        <v>0</v>
      </c>
      <c r="I165" s="46">
        <f>SUM(I166:I167)</f>
        <v>10704009800</v>
      </c>
    </row>
    <row r="166" spans="1:9" ht="30">
      <c r="A166" s="42" t="s">
        <v>33</v>
      </c>
      <c r="B166" s="40" t="s">
        <v>30</v>
      </c>
      <c r="C166" s="41">
        <f>SUM(C123)</f>
        <v>70803550</v>
      </c>
      <c r="D166" s="41">
        <f>SUM(D123)</f>
        <v>100000000</v>
      </c>
      <c r="E166" s="69">
        <f>I166/D166*100%</f>
        <v>0.98</v>
      </c>
      <c r="F166" s="41">
        <f>SUM(F123)</f>
        <v>95697000</v>
      </c>
      <c r="G166" s="95">
        <f>F166/D166*100%</f>
        <v>0.95696999999999999</v>
      </c>
      <c r="H166" s="29" t="s">
        <v>27</v>
      </c>
      <c r="I166" s="41">
        <f>SUM(I123)</f>
        <v>98000000</v>
      </c>
    </row>
    <row r="167" spans="1:9" ht="30">
      <c r="A167" s="42" t="s">
        <v>34</v>
      </c>
      <c r="B167" s="40" t="s">
        <v>31</v>
      </c>
      <c r="C167" s="70">
        <f>SUM(C125:C125)</f>
        <v>9989100000</v>
      </c>
      <c r="D167" s="70">
        <f>SUM(D125:D125)</f>
        <v>12839100000</v>
      </c>
      <c r="E167" s="69">
        <f t="shared" ref="E167" si="31">I167/D167*100%</f>
        <v>0.82607112648082814</v>
      </c>
      <c r="F167" s="70">
        <f>SUM(F125:F125)</f>
        <v>9294514680</v>
      </c>
      <c r="G167" s="95">
        <f t="shared" ref="G167" si="32">F167/D167*100%</f>
        <v>0.72392260205154568</v>
      </c>
      <c r="H167" s="29" t="s">
        <v>27</v>
      </c>
      <c r="I167" s="70">
        <f>SUM(I125:I125)</f>
        <v>10606009800</v>
      </c>
    </row>
    <row r="168" spans="1:9">
      <c r="A168" s="20"/>
      <c r="B168" s="20"/>
      <c r="C168" s="50"/>
      <c r="D168" s="50"/>
      <c r="E168" s="51"/>
      <c r="F168" s="79"/>
      <c r="G168" s="94"/>
      <c r="H168" s="21"/>
      <c r="I168" s="46"/>
    </row>
    <row r="169" spans="1:9">
      <c r="A169" s="91" t="s">
        <v>99</v>
      </c>
      <c r="B169" s="20" t="s">
        <v>5</v>
      </c>
      <c r="C169" s="50">
        <f>SUM(C170:C171)</f>
        <v>2758909880</v>
      </c>
      <c r="D169" s="50">
        <f>SUM(D170:D171)</f>
        <v>3505750000</v>
      </c>
      <c r="E169" s="51">
        <f>I169/D169*100%</f>
        <v>0.77476602724096133</v>
      </c>
      <c r="F169" s="79">
        <f>SUM(F170:F171)</f>
        <v>2394051367</v>
      </c>
      <c r="G169" s="94">
        <f>F169/D169*100%</f>
        <v>0.6828927810026385</v>
      </c>
      <c r="H169" s="21" t="s">
        <v>0</v>
      </c>
      <c r="I169" s="46">
        <f>SUM(I170:I171)</f>
        <v>2716136000</v>
      </c>
    </row>
    <row r="170" spans="1:9" ht="30">
      <c r="A170" s="42" t="s">
        <v>33</v>
      </c>
      <c r="B170" s="40" t="s">
        <v>30</v>
      </c>
      <c r="C170" s="41">
        <f>SUM(C129)</f>
        <v>178159880</v>
      </c>
      <c r="D170" s="41">
        <f>SUM(D129)</f>
        <v>200000000</v>
      </c>
      <c r="E170" s="69">
        <f>I170/D170*100%</f>
        <v>1</v>
      </c>
      <c r="F170" s="41">
        <f>SUM(F129)</f>
        <v>199976020</v>
      </c>
      <c r="G170" s="95">
        <f>F170/D170*100%</f>
        <v>0.99988010000000005</v>
      </c>
      <c r="H170" s="29" t="s">
        <v>27</v>
      </c>
      <c r="I170" s="41">
        <f>SUM(I129)</f>
        <v>200000000</v>
      </c>
    </row>
    <row r="171" spans="1:9" ht="30">
      <c r="A171" s="42" t="s">
        <v>34</v>
      </c>
      <c r="B171" s="40" t="s">
        <v>31</v>
      </c>
      <c r="C171" s="70">
        <f>SUM(C131:C131)</f>
        <v>2580750000</v>
      </c>
      <c r="D171" s="70">
        <f>SUM(D131:D131)</f>
        <v>3305750000</v>
      </c>
      <c r="E171" s="69">
        <f t="shared" ref="E171" si="33">I171/D171*100%</f>
        <v>0.76113922710428794</v>
      </c>
      <c r="F171" s="70">
        <f>SUM(F131:F131)</f>
        <v>2194075347</v>
      </c>
      <c r="G171" s="95">
        <f t="shared" ref="G171" si="34">F171/D171*100%</f>
        <v>0.66371484443772211</v>
      </c>
      <c r="H171" s="29" t="s">
        <v>27</v>
      </c>
      <c r="I171" s="70">
        <f>SUM(I131:I131)</f>
        <v>2516136000</v>
      </c>
    </row>
    <row r="172" spans="1:9">
      <c r="A172" s="20"/>
      <c r="B172" s="20"/>
      <c r="C172" s="50"/>
      <c r="D172" s="50"/>
      <c r="E172" s="51"/>
      <c r="F172" s="79"/>
      <c r="G172" s="94"/>
      <c r="H172" s="21"/>
      <c r="I172" s="46"/>
    </row>
    <row r="173" spans="1:9">
      <c r="A173" s="91" t="s">
        <v>100</v>
      </c>
      <c r="B173" s="20" t="s">
        <v>101</v>
      </c>
      <c r="C173" s="50">
        <f>SUM(C174:C175)</f>
        <v>2121414075</v>
      </c>
      <c r="D173" s="50">
        <f>SUM(D174:D175)</f>
        <v>2729060000</v>
      </c>
      <c r="E173" s="51">
        <f>I173/D173*100%</f>
        <v>0.87680080320696507</v>
      </c>
      <c r="F173" s="79">
        <f>SUM(F174:F175)</f>
        <v>2109455575</v>
      </c>
      <c r="G173" s="94">
        <f>F173/D173*100%</f>
        <v>0.77296049738737882</v>
      </c>
      <c r="H173" s="21" t="s">
        <v>0</v>
      </c>
      <c r="I173" s="46">
        <f>SUM(I174:I175)</f>
        <v>2392842000</v>
      </c>
    </row>
    <row r="174" spans="1:9" ht="30">
      <c r="A174" s="42" t="s">
        <v>33</v>
      </c>
      <c r="B174" s="40" t="s">
        <v>30</v>
      </c>
      <c r="C174" s="41">
        <f>SUM(C135)</f>
        <v>67354075</v>
      </c>
      <c r="D174" s="41">
        <f>SUM(D135)</f>
        <v>100000000</v>
      </c>
      <c r="E174" s="69">
        <f>I174/D174*100%</f>
        <v>0.97</v>
      </c>
      <c r="F174" s="41">
        <f>SUM(F135)</f>
        <v>92843375</v>
      </c>
      <c r="G174" s="95">
        <f>F174/D174*100%</f>
        <v>0.92843374999999995</v>
      </c>
      <c r="H174" s="29" t="s">
        <v>27</v>
      </c>
      <c r="I174" s="41">
        <f>SUM(I135)</f>
        <v>97000000</v>
      </c>
    </row>
    <row r="175" spans="1:9" ht="30">
      <c r="A175" s="42" t="s">
        <v>34</v>
      </c>
      <c r="B175" s="40" t="s">
        <v>31</v>
      </c>
      <c r="C175" s="70">
        <f>SUM(C137:C137)</f>
        <v>2054060000</v>
      </c>
      <c r="D175" s="70">
        <f>SUM(D137:D137)</f>
        <v>2629060000</v>
      </c>
      <c r="E175" s="69">
        <f t="shared" ref="E175" si="35">I175/D175*100%</f>
        <v>0.87325584049051752</v>
      </c>
      <c r="F175" s="70">
        <f>SUM(F137:F137)</f>
        <v>2016612200</v>
      </c>
      <c r="G175" s="95">
        <f t="shared" ref="G175" si="36">F175/D175*100%</f>
        <v>0.76704685324792887</v>
      </c>
      <c r="H175" s="29" t="s">
        <v>27</v>
      </c>
      <c r="I175" s="70">
        <f>SUM(I137:I137)</f>
        <v>2295842000</v>
      </c>
    </row>
    <row r="176" spans="1:9">
      <c r="A176" s="20"/>
      <c r="B176" s="20"/>
      <c r="C176" s="50"/>
      <c r="D176" s="50"/>
      <c r="E176" s="51"/>
      <c r="F176" s="79"/>
      <c r="G176" s="94"/>
      <c r="H176" s="21"/>
      <c r="I176" s="46"/>
    </row>
    <row r="177" spans="1:9">
      <c r="A177" s="91" t="s">
        <v>102</v>
      </c>
      <c r="B177" s="20" t="s">
        <v>6</v>
      </c>
      <c r="C177" s="50">
        <f>SUM(C178:C179)</f>
        <v>3872885800</v>
      </c>
      <c r="D177" s="50">
        <f>SUM(D178:D179)</f>
        <v>4978230000</v>
      </c>
      <c r="E177" s="51">
        <f>I177/D177*100%</f>
        <v>0.91325183850485014</v>
      </c>
      <c r="F177" s="79">
        <f>SUM(F178:F179)</f>
        <v>4043953200</v>
      </c>
      <c r="G177" s="94">
        <f>F177/D177*100%</f>
        <v>0.81232751399593828</v>
      </c>
      <c r="H177" s="21" t="s">
        <v>0</v>
      </c>
      <c r="I177" s="46">
        <f>SUM(I178:I179)</f>
        <v>4546377700</v>
      </c>
    </row>
    <row r="178" spans="1:9" ht="30">
      <c r="A178" s="42" t="s">
        <v>33</v>
      </c>
      <c r="B178" s="40" t="s">
        <v>30</v>
      </c>
      <c r="C178" s="41">
        <f>SUM(C141)</f>
        <v>69655800</v>
      </c>
      <c r="D178" s="41">
        <f>SUM(D141)</f>
        <v>100000000</v>
      </c>
      <c r="E178" s="69">
        <f>I178/D178*100%</f>
        <v>0.95</v>
      </c>
      <c r="F178" s="41">
        <f>SUM(F141)</f>
        <v>85994400</v>
      </c>
      <c r="G178" s="95">
        <f>F178/D178*100%</f>
        <v>0.85994400000000004</v>
      </c>
      <c r="H178" s="29" t="s">
        <v>27</v>
      </c>
      <c r="I178" s="41">
        <f>SUM(I141)</f>
        <v>95000000</v>
      </c>
    </row>
    <row r="179" spans="1:9" ht="30">
      <c r="A179" s="42" t="s">
        <v>34</v>
      </c>
      <c r="B179" s="40" t="s">
        <v>31</v>
      </c>
      <c r="C179" s="70">
        <f>SUM(C143:C143)</f>
        <v>3803230000</v>
      </c>
      <c r="D179" s="70">
        <f>SUM(D143:D143)</f>
        <v>4878230000</v>
      </c>
      <c r="E179" s="69">
        <f t="shared" ref="E179" si="37">I179/D179*100%</f>
        <v>0.91249852917964103</v>
      </c>
      <c r="F179" s="70">
        <f>SUM(F143:F143)</f>
        <v>3957958800</v>
      </c>
      <c r="G179" s="95">
        <f t="shared" ref="G179" si="38">F179/D179*100%</f>
        <v>0.81135141229503327</v>
      </c>
      <c r="H179" s="29" t="s">
        <v>27</v>
      </c>
      <c r="I179" s="70">
        <f>SUM(I143:I143)</f>
        <v>4451377700</v>
      </c>
    </row>
    <row r="185" spans="1:9" ht="23.25">
      <c r="A185" s="137" t="s">
        <v>48</v>
      </c>
      <c r="B185" s="137"/>
      <c r="C185" s="137"/>
      <c r="D185" s="137"/>
      <c r="E185" s="137"/>
      <c r="F185" s="137"/>
      <c r="G185" s="137"/>
      <c r="H185" s="137"/>
      <c r="I185" s="6"/>
    </row>
    <row r="186" spans="1:9">
      <c r="A186" s="10"/>
      <c r="B186" s="11"/>
      <c r="C186" s="12"/>
      <c r="D186" s="12"/>
      <c r="E186" s="12"/>
      <c r="F186" s="10"/>
      <c r="G186" s="99"/>
      <c r="H186" s="12"/>
      <c r="I186" s="6"/>
    </row>
    <row r="187" spans="1:9">
      <c r="A187" s="13" t="s">
        <v>43</v>
      </c>
      <c r="B187" s="5" t="str">
        <f>B4</f>
        <v>: November 2022</v>
      </c>
      <c r="C187" s="12"/>
      <c r="D187" s="12"/>
      <c r="E187" s="12"/>
      <c r="F187" s="10"/>
      <c r="G187" s="99"/>
      <c r="H187" s="12"/>
      <c r="I187" s="6"/>
    </row>
    <row r="188" spans="1:9">
      <c r="A188" s="3" t="s">
        <v>44</v>
      </c>
      <c r="B188" s="138" t="s">
        <v>92</v>
      </c>
      <c r="C188" s="138"/>
      <c r="D188" s="138"/>
      <c r="E188" s="138"/>
      <c r="F188" s="138"/>
      <c r="G188" s="138"/>
      <c r="H188" s="138"/>
      <c r="I188" s="6"/>
    </row>
    <row r="189" spans="1:9">
      <c r="A189" s="139" t="s">
        <v>26</v>
      </c>
      <c r="B189" s="139" t="s">
        <v>27</v>
      </c>
      <c r="C189" s="142" t="s">
        <v>46</v>
      </c>
      <c r="D189" s="142"/>
      <c r="E189" s="143" t="s">
        <v>37</v>
      </c>
      <c r="F189" s="144"/>
      <c r="G189" s="145"/>
      <c r="H189" s="139" t="s">
        <v>2</v>
      </c>
      <c r="I189" s="6"/>
    </row>
    <row r="190" spans="1:9">
      <c r="A190" s="140"/>
      <c r="B190" s="140"/>
      <c r="C190" s="142"/>
      <c r="D190" s="142"/>
      <c r="E190" s="129" t="s">
        <v>38</v>
      </c>
      <c r="F190" s="143" t="s">
        <v>39</v>
      </c>
      <c r="G190" s="145"/>
      <c r="H190" s="140"/>
      <c r="I190" s="6"/>
    </row>
    <row r="191" spans="1:9">
      <c r="A191" s="141"/>
      <c r="B191" s="141"/>
      <c r="C191" s="129" t="s">
        <v>53</v>
      </c>
      <c r="D191" s="92" t="s">
        <v>54</v>
      </c>
      <c r="E191" s="1" t="s">
        <v>40</v>
      </c>
      <c r="F191" s="1" t="s">
        <v>41</v>
      </c>
      <c r="G191" s="100" t="s">
        <v>40</v>
      </c>
      <c r="H191" s="141"/>
      <c r="I191" s="6"/>
    </row>
    <row r="192" spans="1:9">
      <c r="A192" s="14" t="s">
        <v>93</v>
      </c>
      <c r="B192" s="36" t="s">
        <v>3</v>
      </c>
      <c r="C192" s="17">
        <f>SUM(C194:C196)</f>
        <v>32438551243</v>
      </c>
      <c r="D192" s="17">
        <f>SUM(D194:D196)</f>
        <v>41009481890</v>
      </c>
      <c r="E192" s="45">
        <f>I192/D192*100%</f>
        <v>0.8805987729146606</v>
      </c>
      <c r="F192" s="17">
        <f>SUM(F194:F196)</f>
        <v>32534722322</v>
      </c>
      <c r="G192" s="93">
        <f>F192/D192*100%</f>
        <v>0.79334633900686913</v>
      </c>
      <c r="H192" s="18" t="s">
        <v>1</v>
      </c>
      <c r="I192" s="17">
        <f>SUM(I194:I196)</f>
        <v>36112899430.199997</v>
      </c>
    </row>
    <row r="193" spans="1:15" ht="16.5">
      <c r="A193" s="14"/>
      <c r="B193" s="36"/>
      <c r="C193" s="17"/>
      <c r="D193" s="17"/>
      <c r="E193" s="45"/>
      <c r="F193" s="48"/>
      <c r="G193" s="93"/>
      <c r="H193" s="18"/>
      <c r="I193" s="46"/>
      <c r="M193" s="49">
        <f>D192-D155</f>
        <v>0</v>
      </c>
      <c r="N193" s="49">
        <f t="shared" ref="N193:O193" si="39">E192-E155</f>
        <v>0</v>
      </c>
      <c r="O193" s="49">
        <f t="shared" si="39"/>
        <v>0</v>
      </c>
    </row>
    <row r="194" spans="1:15" ht="30">
      <c r="A194" s="42" t="s">
        <v>32</v>
      </c>
      <c r="B194" s="40" t="s">
        <v>19</v>
      </c>
      <c r="C194" s="41">
        <f>C158</f>
        <v>9470444288</v>
      </c>
      <c r="D194" s="41">
        <f>D158</f>
        <v>11610808440</v>
      </c>
      <c r="E194" s="69">
        <f>I194/D194*100%</f>
        <v>0.92787105659974189</v>
      </c>
      <c r="F194" s="41">
        <f>F158</f>
        <v>9848453360</v>
      </c>
      <c r="G194" s="95">
        <f>F194/D194*100%</f>
        <v>0.84821426612047357</v>
      </c>
      <c r="H194" s="29" t="s">
        <v>27</v>
      </c>
      <c r="I194" s="41">
        <f>I158</f>
        <v>10773333095.200001</v>
      </c>
    </row>
    <row r="195" spans="1:15" ht="30">
      <c r="A195" s="42" t="s">
        <v>33</v>
      </c>
      <c r="B195" s="40" t="s">
        <v>30</v>
      </c>
      <c r="C195" s="70">
        <f>C159+C162+C166+C170+C174+C178</f>
        <v>1093984305</v>
      </c>
      <c r="D195" s="70">
        <f>D159+D162+D166+D170+D174+D178</f>
        <v>1324550800</v>
      </c>
      <c r="E195" s="69">
        <f t="shared" ref="E195:E196" si="40">I195/D195*100%</f>
        <v>0.94509945862401046</v>
      </c>
      <c r="F195" s="70">
        <f>F159+F162+F166+F170+F174+F178</f>
        <v>1190843035</v>
      </c>
      <c r="G195" s="95">
        <f t="shared" ref="G195:G196" si="41">F195/D195*100%</f>
        <v>0.89905425673367911</v>
      </c>
      <c r="H195" s="29" t="s">
        <v>27</v>
      </c>
      <c r="I195" s="70">
        <f>I159+I162+I166+I170+I174+I178</f>
        <v>1251832244</v>
      </c>
    </row>
    <row r="196" spans="1:15" ht="30">
      <c r="A196" s="42" t="s">
        <v>34</v>
      </c>
      <c r="B196" s="40" t="s">
        <v>31</v>
      </c>
      <c r="C196" s="70">
        <f>C163+C167+C171+C175+C179</f>
        <v>21874122650</v>
      </c>
      <c r="D196" s="70">
        <f>D163+D167+D171+D175+D179</f>
        <v>28074122650</v>
      </c>
      <c r="E196" s="69">
        <f t="shared" si="40"/>
        <v>0.85800487485581312</v>
      </c>
      <c r="F196" s="70">
        <f>F163+F167+F171+F175+F179</f>
        <v>21495425927</v>
      </c>
      <c r="G196" s="95">
        <f t="shared" si="41"/>
        <v>0.76566688102717961</v>
      </c>
      <c r="H196" s="29" t="s">
        <v>27</v>
      </c>
      <c r="I196" s="70">
        <f>I163+I167+I171+I175+I179</f>
        <v>24087734091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185:H185"/>
    <mergeCell ref="B188:H188"/>
    <mergeCell ref="A189:A191"/>
    <mergeCell ref="B189:B191"/>
    <mergeCell ref="C189:D190"/>
    <mergeCell ref="E189:G189"/>
    <mergeCell ref="H189:H191"/>
    <mergeCell ref="F190:G190"/>
    <mergeCell ref="A148:H148"/>
    <mergeCell ref="B151:H151"/>
    <mergeCell ref="A152:A154"/>
    <mergeCell ref="B152:B154"/>
    <mergeCell ref="C152:D153"/>
    <mergeCell ref="E152:G152"/>
    <mergeCell ref="H152:H154"/>
    <mergeCell ref="F153:G153"/>
    <mergeCell ref="A94:H94"/>
    <mergeCell ref="B97:H97"/>
    <mergeCell ref="A98:A100"/>
    <mergeCell ref="B98:B100"/>
    <mergeCell ref="C98:D99"/>
    <mergeCell ref="E98:G98"/>
    <mergeCell ref="H98:H100"/>
    <mergeCell ref="F99:G99"/>
    <mergeCell ref="A2:H2"/>
    <mergeCell ref="B5:H5"/>
    <mergeCell ref="A6:A8"/>
    <mergeCell ref="B6:B8"/>
    <mergeCell ref="C6:D7"/>
    <mergeCell ref="E6:G6"/>
    <mergeCell ref="H6:H8"/>
    <mergeCell ref="F7:G7"/>
  </mergeCells>
  <pageMargins left="0.7" right="0.39370078740157483" top="0.55118110236220474" bottom="0.62" header="0.31496062992125984" footer="0.31496062992125984"/>
  <pageSetup paperSize="14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O196"/>
  <sheetViews>
    <sheetView view="pageBreakPreview" zoomScale="80" zoomScaleNormal="70" zoomScaleSheetLayoutView="80" workbookViewId="0">
      <selection activeCell="F15" sqref="F15"/>
    </sheetView>
  </sheetViews>
  <sheetFormatPr defaultColWidth="9.140625" defaultRowHeight="15"/>
  <cols>
    <col min="1" max="1" width="20.42578125" style="9" customWidth="1"/>
    <col min="2" max="2" width="45" style="33" customWidth="1"/>
    <col min="3" max="3" width="18.85546875" style="34" customWidth="1"/>
    <col min="4" max="4" width="18.7109375" style="34" customWidth="1"/>
    <col min="5" max="5" width="9.140625" style="9"/>
    <col min="6" max="6" width="18.85546875" style="35" customWidth="1"/>
    <col min="7" max="7" width="9.140625" style="103"/>
    <col min="8" max="8" width="17.140625" style="9" customWidth="1"/>
    <col min="9" max="9" width="17.42578125" style="35" bestFit="1" customWidth="1"/>
    <col min="10" max="11" width="9.140625" style="9"/>
    <col min="12" max="12" width="15" style="9" bestFit="1" customWidth="1"/>
    <col min="13" max="14" width="9.140625" style="9"/>
    <col min="15" max="15" width="12" style="9" bestFit="1" customWidth="1"/>
    <col min="16" max="16384" width="9.140625" style="9"/>
  </cols>
  <sheetData>
    <row r="1" spans="1:12">
      <c r="A1" s="44"/>
      <c r="B1" s="7"/>
      <c r="C1" s="8"/>
      <c r="D1" s="8"/>
      <c r="E1" s="44"/>
      <c r="F1" s="6"/>
      <c r="G1" s="98"/>
      <c r="H1" s="44"/>
      <c r="I1" s="6"/>
    </row>
    <row r="2" spans="1:12" ht="23.25">
      <c r="A2" s="137" t="s">
        <v>45</v>
      </c>
      <c r="B2" s="137"/>
      <c r="C2" s="137"/>
      <c r="D2" s="137"/>
      <c r="E2" s="137"/>
      <c r="F2" s="137"/>
      <c r="G2" s="137"/>
      <c r="H2" s="137"/>
      <c r="I2" s="6"/>
    </row>
    <row r="3" spans="1:12" ht="24" customHeight="1">
      <c r="A3" s="10"/>
      <c r="B3" s="11"/>
      <c r="C3" s="12"/>
      <c r="D3" s="12"/>
      <c r="E3" s="12"/>
      <c r="F3" s="10"/>
      <c r="G3" s="99"/>
      <c r="H3" s="12"/>
      <c r="I3" s="6"/>
    </row>
    <row r="4" spans="1:12">
      <c r="A4" s="13" t="s">
        <v>43</v>
      </c>
      <c r="B4" s="2" t="s">
        <v>103</v>
      </c>
      <c r="C4" s="12"/>
      <c r="D4" s="12"/>
      <c r="E4" s="12"/>
      <c r="F4" s="10"/>
      <c r="G4" s="99"/>
      <c r="H4" s="12"/>
      <c r="I4" s="6"/>
    </row>
    <row r="5" spans="1:12">
      <c r="A5" s="3" t="s">
        <v>44</v>
      </c>
      <c r="B5" s="138" t="s">
        <v>92</v>
      </c>
      <c r="C5" s="138"/>
      <c r="D5" s="138"/>
      <c r="E5" s="138"/>
      <c r="F5" s="138"/>
      <c r="G5" s="138"/>
      <c r="H5" s="138"/>
      <c r="I5" s="6"/>
    </row>
    <row r="6" spans="1:12">
      <c r="A6" s="139" t="s">
        <v>26</v>
      </c>
      <c r="B6" s="139" t="s">
        <v>42</v>
      </c>
      <c r="C6" s="142" t="s">
        <v>46</v>
      </c>
      <c r="D6" s="142"/>
      <c r="E6" s="143" t="s">
        <v>37</v>
      </c>
      <c r="F6" s="144"/>
      <c r="G6" s="145"/>
      <c r="H6" s="139" t="s">
        <v>2</v>
      </c>
      <c r="I6" s="6"/>
    </row>
    <row r="7" spans="1:12">
      <c r="A7" s="140"/>
      <c r="B7" s="140"/>
      <c r="C7" s="142"/>
      <c r="D7" s="142"/>
      <c r="E7" s="4" t="s">
        <v>38</v>
      </c>
      <c r="F7" s="143" t="s">
        <v>39</v>
      </c>
      <c r="G7" s="145"/>
      <c r="H7" s="140"/>
      <c r="I7" s="6"/>
    </row>
    <row r="8" spans="1:12">
      <c r="A8" s="141"/>
      <c r="B8" s="141"/>
      <c r="C8" s="4" t="s">
        <v>53</v>
      </c>
      <c r="D8" s="126" t="s">
        <v>54</v>
      </c>
      <c r="E8" s="1" t="s">
        <v>40</v>
      </c>
      <c r="F8" s="1" t="s">
        <v>41</v>
      </c>
      <c r="G8" s="100" t="s">
        <v>40</v>
      </c>
      <c r="H8" s="141"/>
      <c r="I8" s="6"/>
    </row>
    <row r="9" spans="1:12" ht="21" customHeight="1">
      <c r="A9" s="81" t="s">
        <v>94</v>
      </c>
      <c r="B9" s="15" t="s">
        <v>3</v>
      </c>
      <c r="C9" s="16">
        <f>C11+C41+C50+C59+C68+C77</f>
        <v>32438551243</v>
      </c>
      <c r="D9" s="16">
        <f>D11+D41+D50+D59+D68+D77</f>
        <v>41009481890</v>
      </c>
      <c r="E9" s="45">
        <f>I9/D9*100%</f>
        <v>0.71843402179836702</v>
      </c>
      <c r="F9" s="43">
        <f>F11+F41+F50+F59+F68+F77</f>
        <v>23330427300</v>
      </c>
      <c r="G9" s="93">
        <f>F9/D9*100%</f>
        <v>0.56890324443940443</v>
      </c>
      <c r="H9" s="18" t="s">
        <v>1</v>
      </c>
      <c r="I9" s="46">
        <f>I11+I41+I50+I59+I68+I77</f>
        <v>29462607006.099998</v>
      </c>
      <c r="L9" s="47"/>
    </row>
    <row r="10" spans="1:12" ht="16.5">
      <c r="A10" s="81"/>
      <c r="B10" s="15"/>
      <c r="C10" s="16"/>
      <c r="D10" s="16"/>
      <c r="E10" s="45"/>
      <c r="F10" s="82"/>
      <c r="G10" s="93"/>
      <c r="H10" s="18"/>
      <c r="I10" s="46"/>
      <c r="L10" s="49"/>
    </row>
    <row r="11" spans="1:12" ht="21" customHeight="1">
      <c r="A11" s="19" t="s">
        <v>94</v>
      </c>
      <c r="B11" s="20" t="s">
        <v>3</v>
      </c>
      <c r="C11" s="50">
        <f>SUM(C12:C38)</f>
        <v>10119995088</v>
      </c>
      <c r="D11" s="50">
        <f>SUM(D12:D39)</f>
        <v>12335359240</v>
      </c>
      <c r="E11" s="51">
        <f>I11/D11*100%</f>
        <v>0.87748052517196085</v>
      </c>
      <c r="F11" s="50">
        <f>SUM(F12:F39)</f>
        <v>9368904527</v>
      </c>
      <c r="G11" s="94">
        <f>F11/D11*100%</f>
        <v>0.75951614741947315</v>
      </c>
      <c r="H11" s="21" t="s">
        <v>0</v>
      </c>
      <c r="I11" s="50">
        <f>SUM(I12:I39)</f>
        <v>10824037504.1</v>
      </c>
    </row>
    <row r="12" spans="1:12" ht="30">
      <c r="A12" s="83" t="s">
        <v>32</v>
      </c>
      <c r="B12" s="22" t="s">
        <v>19</v>
      </c>
      <c r="C12" s="23"/>
      <c r="D12" s="23"/>
      <c r="E12" s="52"/>
      <c r="F12" s="53"/>
      <c r="G12" s="96"/>
      <c r="H12" s="24" t="s">
        <v>27</v>
      </c>
      <c r="I12" s="46"/>
    </row>
    <row r="13" spans="1:12" ht="30">
      <c r="A13" s="25" t="s">
        <v>62</v>
      </c>
      <c r="B13" s="25" t="s">
        <v>20</v>
      </c>
      <c r="C13" s="26"/>
      <c r="D13" s="26"/>
      <c r="E13" s="55"/>
      <c r="F13" s="56"/>
      <c r="G13" s="97"/>
      <c r="H13" s="27" t="s">
        <v>57</v>
      </c>
      <c r="I13" s="46"/>
    </row>
    <row r="14" spans="1:12" ht="30">
      <c r="A14" s="30" t="s">
        <v>63</v>
      </c>
      <c r="B14" s="30" t="s">
        <v>55</v>
      </c>
      <c r="C14" s="28">
        <v>12048000</v>
      </c>
      <c r="D14" s="106">
        <v>14048000</v>
      </c>
      <c r="E14" s="110">
        <v>0.3</v>
      </c>
      <c r="F14" s="112">
        <v>0</v>
      </c>
      <c r="G14" s="95">
        <f>F14/D14*100%</f>
        <v>0</v>
      </c>
      <c r="H14" s="29" t="s">
        <v>28</v>
      </c>
      <c r="I14" s="46">
        <f>E14*D14</f>
        <v>4214400</v>
      </c>
    </row>
    <row r="15" spans="1:12" ht="30">
      <c r="A15" s="30" t="s">
        <v>64</v>
      </c>
      <c r="B15" s="30" t="s">
        <v>18</v>
      </c>
      <c r="C15" s="28">
        <v>20395000</v>
      </c>
      <c r="D15" s="106">
        <v>23395000</v>
      </c>
      <c r="E15" s="110">
        <v>0.81</v>
      </c>
      <c r="F15" s="107">
        <v>17787000</v>
      </c>
      <c r="G15" s="95">
        <f>F15/D15*100%</f>
        <v>0.7602906603975208</v>
      </c>
      <c r="H15" s="29" t="s">
        <v>28</v>
      </c>
      <c r="I15" s="46">
        <f t="shared" ref="I15" si="0">E15*D15</f>
        <v>18949950</v>
      </c>
    </row>
    <row r="16" spans="1:12" ht="24" customHeight="1">
      <c r="A16" s="25" t="s">
        <v>65</v>
      </c>
      <c r="B16" s="25" t="s">
        <v>21</v>
      </c>
      <c r="C16" s="84"/>
      <c r="D16" s="84"/>
      <c r="E16" s="111"/>
      <c r="F16" s="108"/>
      <c r="G16" s="97"/>
      <c r="H16" s="27" t="s">
        <v>57</v>
      </c>
      <c r="I16" s="46"/>
    </row>
    <row r="17" spans="1:9" ht="21" customHeight="1">
      <c r="A17" s="30" t="s">
        <v>66</v>
      </c>
      <c r="B17" s="30" t="s">
        <v>7</v>
      </c>
      <c r="C17" s="28">
        <v>7219200142</v>
      </c>
      <c r="D17" s="106">
        <v>8947877920</v>
      </c>
      <c r="E17" s="110">
        <v>0.91</v>
      </c>
      <c r="F17" s="107">
        <v>7181529966</v>
      </c>
      <c r="G17" s="95">
        <f>F17/D17*100%</f>
        <v>0.80259588141542282</v>
      </c>
      <c r="H17" s="29" t="s">
        <v>28</v>
      </c>
      <c r="I17" s="46">
        <f>E17*D17</f>
        <v>8142568907.1999998</v>
      </c>
    </row>
    <row r="18" spans="1:9" ht="39.75" customHeight="1">
      <c r="A18" s="30" t="s">
        <v>67</v>
      </c>
      <c r="B18" s="30" t="s">
        <v>8</v>
      </c>
      <c r="C18" s="28">
        <v>1018738626</v>
      </c>
      <c r="D18" s="106">
        <v>1238629000</v>
      </c>
      <c r="E18" s="110">
        <v>0.95</v>
      </c>
      <c r="F18" s="109">
        <v>1049246170</v>
      </c>
      <c r="G18" s="95">
        <f>F18/D18*100%</f>
        <v>0.84710286130875345</v>
      </c>
      <c r="H18" s="29" t="s">
        <v>28</v>
      </c>
      <c r="I18" s="46">
        <f>E18*D18</f>
        <v>1176697550</v>
      </c>
    </row>
    <row r="19" spans="1:9" ht="30">
      <c r="A19" s="30" t="s">
        <v>68</v>
      </c>
      <c r="B19" s="30" t="s">
        <v>56</v>
      </c>
      <c r="C19" s="28">
        <v>13580000</v>
      </c>
      <c r="D19" s="28">
        <v>13580000</v>
      </c>
      <c r="E19" s="110">
        <v>0.35</v>
      </c>
      <c r="F19" s="107">
        <v>1540000</v>
      </c>
      <c r="G19" s="95">
        <f>F19/D19*100%</f>
        <v>0.1134020618556701</v>
      </c>
      <c r="H19" s="29" t="s">
        <v>28</v>
      </c>
      <c r="I19" s="46">
        <f t="shared" ref="I19" si="1">E19*D19</f>
        <v>4753000</v>
      </c>
    </row>
    <row r="20" spans="1:9" ht="24" customHeight="1">
      <c r="A20" s="25" t="s">
        <v>69</v>
      </c>
      <c r="B20" s="25" t="s">
        <v>22</v>
      </c>
      <c r="C20" s="84"/>
      <c r="D20" s="84"/>
      <c r="E20" s="111"/>
      <c r="F20" s="108"/>
      <c r="G20" s="97"/>
      <c r="H20" s="27" t="s">
        <v>57</v>
      </c>
      <c r="I20" s="46"/>
    </row>
    <row r="21" spans="1:9" ht="30">
      <c r="A21" s="30" t="s">
        <v>70</v>
      </c>
      <c r="B21" s="30" t="s">
        <v>9</v>
      </c>
      <c r="C21" s="31"/>
      <c r="D21" s="31"/>
      <c r="E21" s="122"/>
      <c r="F21" s="127"/>
      <c r="G21" s="101"/>
      <c r="H21" s="29" t="s">
        <v>28</v>
      </c>
      <c r="I21" s="46">
        <f t="shared" ref="I21:I22" si="2">E21*D21</f>
        <v>0</v>
      </c>
    </row>
    <row r="22" spans="1:9" ht="30">
      <c r="A22" s="30" t="s">
        <v>90</v>
      </c>
      <c r="B22" s="30" t="s">
        <v>10</v>
      </c>
      <c r="C22" s="31"/>
      <c r="D22" s="31"/>
      <c r="E22" s="122"/>
      <c r="F22" s="127"/>
      <c r="G22" s="101"/>
      <c r="H22" s="29" t="s">
        <v>28</v>
      </c>
      <c r="I22" s="46">
        <f t="shared" si="2"/>
        <v>0</v>
      </c>
    </row>
    <row r="23" spans="1:9" ht="24" customHeight="1">
      <c r="A23" s="25" t="s">
        <v>71</v>
      </c>
      <c r="B23" s="25" t="s">
        <v>23</v>
      </c>
      <c r="C23" s="84"/>
      <c r="D23" s="84"/>
      <c r="E23" s="111"/>
      <c r="F23" s="108"/>
      <c r="G23" s="97"/>
      <c r="H23" s="27" t="s">
        <v>57</v>
      </c>
      <c r="I23" s="46"/>
    </row>
    <row r="24" spans="1:9" ht="30">
      <c r="A24" s="30" t="s">
        <v>72</v>
      </c>
      <c r="B24" s="30" t="s">
        <v>11</v>
      </c>
      <c r="C24" s="28">
        <v>27956000</v>
      </c>
      <c r="D24" s="28">
        <v>27956000</v>
      </c>
      <c r="E24" s="110">
        <v>1</v>
      </c>
      <c r="F24" s="107">
        <v>27956000</v>
      </c>
      <c r="G24" s="95">
        <f>F24/D24*100%</f>
        <v>1</v>
      </c>
      <c r="H24" s="29" t="s">
        <v>28</v>
      </c>
      <c r="I24" s="46">
        <f>E24*D24</f>
        <v>27956000</v>
      </c>
    </row>
    <row r="25" spans="1:9" ht="20.25" customHeight="1">
      <c r="A25" s="30" t="s">
        <v>73</v>
      </c>
      <c r="B25" s="30" t="s">
        <v>12</v>
      </c>
      <c r="C25" s="28">
        <v>13998250</v>
      </c>
      <c r="D25" s="28">
        <v>13998250</v>
      </c>
      <c r="E25" s="110">
        <v>1</v>
      </c>
      <c r="F25" s="107">
        <v>13997725</v>
      </c>
      <c r="G25" s="95">
        <f>F25/D25*100%</f>
        <v>0.99996249531191395</v>
      </c>
      <c r="H25" s="29" t="s">
        <v>28</v>
      </c>
      <c r="I25" s="46">
        <f t="shared" ref="I25:I38" si="3">E25*D25</f>
        <v>13998250</v>
      </c>
    </row>
    <row r="26" spans="1:9" ht="31.5" customHeight="1">
      <c r="A26" s="30" t="s">
        <v>74</v>
      </c>
      <c r="B26" s="30" t="s">
        <v>13</v>
      </c>
      <c r="C26" s="28">
        <v>42000000</v>
      </c>
      <c r="D26" s="28">
        <v>42000000</v>
      </c>
      <c r="E26" s="110">
        <v>0.64</v>
      </c>
      <c r="F26" s="107">
        <v>22846850</v>
      </c>
      <c r="G26" s="95">
        <f>F26/D26*100%</f>
        <v>0.54397261904761907</v>
      </c>
      <c r="H26" s="29" t="s">
        <v>28</v>
      </c>
      <c r="I26" s="46">
        <f t="shared" si="3"/>
        <v>26880000</v>
      </c>
    </row>
    <row r="27" spans="1:9" ht="30">
      <c r="A27" s="30" t="s">
        <v>75</v>
      </c>
      <c r="B27" s="30" t="s">
        <v>14</v>
      </c>
      <c r="C27" s="28">
        <v>49732000</v>
      </c>
      <c r="D27" s="106">
        <v>139732000</v>
      </c>
      <c r="E27" s="110">
        <v>0.45</v>
      </c>
      <c r="F27" s="107">
        <v>43598428</v>
      </c>
      <c r="G27" s="95">
        <f>F27/D27*100%</f>
        <v>0.31201462800217561</v>
      </c>
      <c r="H27" s="29" t="s">
        <v>28</v>
      </c>
      <c r="I27" s="46">
        <f t="shared" si="3"/>
        <v>62879400</v>
      </c>
    </row>
    <row r="28" spans="1:9" ht="30">
      <c r="A28" s="25" t="s">
        <v>76</v>
      </c>
      <c r="B28" s="25" t="s">
        <v>58</v>
      </c>
      <c r="C28" s="84"/>
      <c r="D28" s="84"/>
      <c r="E28" s="111"/>
      <c r="F28" s="108"/>
      <c r="G28" s="97"/>
      <c r="H28" s="27" t="s">
        <v>57</v>
      </c>
      <c r="I28" s="46"/>
    </row>
    <row r="29" spans="1:9" ht="30">
      <c r="A29" s="30" t="s">
        <v>91</v>
      </c>
      <c r="B29" s="30" t="s">
        <v>59</v>
      </c>
      <c r="C29" s="28">
        <v>150000000</v>
      </c>
      <c r="D29" s="106">
        <v>214000000</v>
      </c>
      <c r="E29" s="110">
        <v>0.75</v>
      </c>
      <c r="F29" s="112">
        <v>140000000</v>
      </c>
      <c r="G29" s="95">
        <f>F29/D29*100%</f>
        <v>0.65420560747663548</v>
      </c>
      <c r="H29" s="29" t="s">
        <v>28</v>
      </c>
      <c r="I29" s="46">
        <f t="shared" si="3"/>
        <v>160500000</v>
      </c>
    </row>
    <row r="30" spans="1:9" ht="30">
      <c r="A30" s="25" t="s">
        <v>77</v>
      </c>
      <c r="B30" s="25" t="s">
        <v>24</v>
      </c>
      <c r="C30" s="84"/>
      <c r="D30" s="84"/>
      <c r="E30" s="111"/>
      <c r="F30" s="108"/>
      <c r="G30" s="97"/>
      <c r="H30" s="27" t="s">
        <v>57</v>
      </c>
      <c r="I30" s="46"/>
    </row>
    <row r="31" spans="1:9" ht="30">
      <c r="A31" s="30" t="s">
        <v>78</v>
      </c>
      <c r="B31" s="30" t="s">
        <v>15</v>
      </c>
      <c r="C31" s="28">
        <v>332400000</v>
      </c>
      <c r="D31" s="106">
        <v>348696000</v>
      </c>
      <c r="E31" s="110">
        <v>0.6</v>
      </c>
      <c r="F31" s="107">
        <v>108468764</v>
      </c>
      <c r="G31" s="95">
        <f>F31/D31*100%</f>
        <v>0.31106971115240784</v>
      </c>
      <c r="H31" s="29" t="s">
        <v>28</v>
      </c>
      <c r="I31" s="46">
        <f t="shared" si="3"/>
        <v>209217600</v>
      </c>
    </row>
    <row r="32" spans="1:9" ht="21" customHeight="1">
      <c r="A32" s="30" t="s">
        <v>79</v>
      </c>
      <c r="B32" s="30" t="s">
        <v>16</v>
      </c>
      <c r="C32" s="28">
        <v>137668000</v>
      </c>
      <c r="D32" s="28">
        <v>137668000</v>
      </c>
      <c r="E32" s="110">
        <v>0.8</v>
      </c>
      <c r="F32" s="107">
        <v>97200000</v>
      </c>
      <c r="G32" s="95">
        <f>F32/D32*100%</f>
        <v>0.70604643054304561</v>
      </c>
      <c r="H32" s="29" t="s">
        <v>28</v>
      </c>
      <c r="I32" s="46">
        <f t="shared" si="3"/>
        <v>110134400</v>
      </c>
    </row>
    <row r="33" spans="1:9" ht="30">
      <c r="A33" s="25" t="s">
        <v>80</v>
      </c>
      <c r="B33" s="25" t="s">
        <v>25</v>
      </c>
      <c r="C33" s="84"/>
      <c r="D33" s="84"/>
      <c r="E33" s="111"/>
      <c r="F33" s="108"/>
      <c r="G33" s="97"/>
      <c r="H33" s="27" t="s">
        <v>57</v>
      </c>
      <c r="I33" s="46"/>
    </row>
    <row r="34" spans="1:9" ht="60" customHeight="1">
      <c r="A34" s="30" t="s">
        <v>95</v>
      </c>
      <c r="B34" s="30" t="s">
        <v>29</v>
      </c>
      <c r="C34" s="28">
        <v>189410500</v>
      </c>
      <c r="D34" s="106">
        <v>165210500</v>
      </c>
      <c r="E34" s="110">
        <v>0.5</v>
      </c>
      <c r="F34" s="107">
        <v>35523745</v>
      </c>
      <c r="G34" s="95">
        <f>F34/D34*100%</f>
        <v>0.21502110943311714</v>
      </c>
      <c r="H34" s="29" t="s">
        <v>28</v>
      </c>
      <c r="I34" s="46">
        <f t="shared" si="3"/>
        <v>82605250</v>
      </c>
    </row>
    <row r="35" spans="1:9" ht="30">
      <c r="A35" s="30" t="s">
        <v>81</v>
      </c>
      <c r="B35" s="30" t="s">
        <v>17</v>
      </c>
      <c r="C35" s="28">
        <v>243317770</v>
      </c>
      <c r="D35" s="106">
        <v>284017770</v>
      </c>
      <c r="E35" s="110">
        <v>0.97</v>
      </c>
      <c r="F35" s="107">
        <v>234429600</v>
      </c>
      <c r="G35" s="95">
        <f>F35/D35*100%</f>
        <v>0.8254046921078213</v>
      </c>
      <c r="H35" s="29" t="s">
        <v>28</v>
      </c>
      <c r="I35" s="46">
        <f t="shared" si="3"/>
        <v>275497236.89999998</v>
      </c>
    </row>
    <row r="36" spans="1:9" ht="30">
      <c r="A36" s="83" t="s">
        <v>33</v>
      </c>
      <c r="B36" s="22" t="s">
        <v>30</v>
      </c>
      <c r="C36" s="85"/>
      <c r="D36" s="85"/>
      <c r="E36" s="113"/>
      <c r="F36" s="114"/>
      <c r="G36" s="96"/>
      <c r="H36" s="24" t="s">
        <v>27</v>
      </c>
      <c r="I36" s="46"/>
    </row>
    <row r="37" spans="1:9" ht="30">
      <c r="A37" s="25" t="s">
        <v>82</v>
      </c>
      <c r="B37" s="25" t="s">
        <v>83</v>
      </c>
      <c r="C37" s="84"/>
      <c r="D37" s="84"/>
      <c r="E37" s="111"/>
      <c r="F37" s="108"/>
      <c r="G37" s="97"/>
      <c r="H37" s="27" t="s">
        <v>57</v>
      </c>
      <c r="I37" s="46"/>
    </row>
    <row r="38" spans="1:9" ht="30">
      <c r="A38" s="30" t="s">
        <v>84</v>
      </c>
      <c r="B38" s="30" t="s">
        <v>85</v>
      </c>
      <c r="C38" s="28">
        <v>649550800</v>
      </c>
      <c r="D38" s="106">
        <v>724550800</v>
      </c>
      <c r="E38" s="115">
        <v>0.7</v>
      </c>
      <c r="F38" s="107">
        <v>394780279</v>
      </c>
      <c r="G38" s="95">
        <f>F38/D38*100%</f>
        <v>0.54486211180775734</v>
      </c>
      <c r="H38" s="29" t="s">
        <v>28</v>
      </c>
      <c r="I38" s="46">
        <f t="shared" si="3"/>
        <v>507185559.99999994</v>
      </c>
    </row>
    <row r="39" spans="1:9" ht="30">
      <c r="A39" s="83" t="s">
        <v>34</v>
      </c>
      <c r="B39" s="22" t="s">
        <v>31</v>
      </c>
      <c r="C39" s="85"/>
      <c r="D39" s="85"/>
      <c r="E39" s="52"/>
      <c r="F39" s="73"/>
      <c r="G39" s="96"/>
      <c r="H39" s="24" t="s">
        <v>27</v>
      </c>
      <c r="I39" s="46"/>
    </row>
    <row r="40" spans="1:9">
      <c r="A40" s="57"/>
      <c r="B40" s="57"/>
      <c r="C40" s="58"/>
      <c r="D40" s="58"/>
      <c r="E40" s="59"/>
      <c r="F40" s="86"/>
      <c r="G40" s="102"/>
      <c r="H40" s="60"/>
      <c r="I40" s="46"/>
    </row>
    <row r="41" spans="1:9">
      <c r="A41" s="87" t="s">
        <v>96</v>
      </c>
      <c r="B41" s="61" t="s">
        <v>97</v>
      </c>
      <c r="C41" s="62">
        <f>SUM(C42:C48)</f>
        <v>3505442850</v>
      </c>
      <c r="D41" s="62">
        <f>SUM(D42:D48)</f>
        <v>4521982650</v>
      </c>
      <c r="E41" s="51">
        <f>I41/D41*100%</f>
        <v>0.71648357651261663</v>
      </c>
      <c r="F41" s="62">
        <f>SUM(F42:F48)</f>
        <v>2749225750</v>
      </c>
      <c r="G41" s="94">
        <f>F41/D41*100%</f>
        <v>0.60796910620610189</v>
      </c>
      <c r="H41" s="21" t="s">
        <v>0</v>
      </c>
      <c r="I41" s="62">
        <f>SUM(I42:I48)</f>
        <v>3239926302</v>
      </c>
    </row>
    <row r="42" spans="1:9" ht="30">
      <c r="A42" s="83" t="s">
        <v>33</v>
      </c>
      <c r="B42" s="22" t="s">
        <v>30</v>
      </c>
      <c r="C42" s="23"/>
      <c r="D42" s="23"/>
      <c r="E42" s="52"/>
      <c r="F42" s="88"/>
      <c r="G42" s="96"/>
      <c r="H42" s="24" t="s">
        <v>27</v>
      </c>
      <c r="I42" s="46"/>
    </row>
    <row r="43" spans="1:9" ht="30">
      <c r="A43" s="25" t="s">
        <v>82</v>
      </c>
      <c r="B43" s="25" t="s">
        <v>83</v>
      </c>
      <c r="C43" s="26"/>
      <c r="D43" s="26"/>
      <c r="E43" s="55"/>
      <c r="F43" s="89"/>
      <c r="G43" s="97"/>
      <c r="H43" s="27" t="s">
        <v>57</v>
      </c>
      <c r="I43" s="46"/>
    </row>
    <row r="44" spans="1:9" ht="30">
      <c r="A44" s="30" t="s">
        <v>84</v>
      </c>
      <c r="B44" s="30" t="s">
        <v>85</v>
      </c>
      <c r="C44" s="28">
        <v>58460200</v>
      </c>
      <c r="D44" s="106">
        <v>100000000</v>
      </c>
      <c r="E44" s="110">
        <v>0.89</v>
      </c>
      <c r="F44" s="107">
        <v>49583850</v>
      </c>
      <c r="G44" s="95">
        <f>F44/D44*100%</f>
        <v>0.49583850000000002</v>
      </c>
      <c r="H44" s="29" t="s">
        <v>28</v>
      </c>
      <c r="I44" s="46">
        <f t="shared" ref="I44:I48" si="4">E44*D44</f>
        <v>89000000</v>
      </c>
    </row>
    <row r="45" spans="1:9" ht="30">
      <c r="A45" s="83" t="s">
        <v>34</v>
      </c>
      <c r="B45" s="22" t="s">
        <v>31</v>
      </c>
      <c r="C45" s="85"/>
      <c r="D45" s="85"/>
      <c r="E45" s="113"/>
      <c r="F45" s="116"/>
      <c r="G45" s="96"/>
      <c r="H45" s="24" t="s">
        <v>27</v>
      </c>
      <c r="I45" s="46"/>
    </row>
    <row r="46" spans="1:9">
      <c r="A46" s="25" t="s">
        <v>86</v>
      </c>
      <c r="B46" s="25" t="s">
        <v>87</v>
      </c>
      <c r="C46" s="84"/>
      <c r="D46" s="84"/>
      <c r="E46" s="111"/>
      <c r="F46" s="117"/>
      <c r="G46" s="97"/>
      <c r="H46" s="27" t="s">
        <v>57</v>
      </c>
      <c r="I46" s="46"/>
    </row>
    <row r="47" spans="1:9" ht="34.5" customHeight="1">
      <c r="A47" s="30" t="s">
        <v>88</v>
      </c>
      <c r="B47" s="30" t="s">
        <v>35</v>
      </c>
      <c r="C47" s="28">
        <v>1780152650</v>
      </c>
      <c r="D47" s="106">
        <v>2365152650</v>
      </c>
      <c r="E47" s="110">
        <v>0.68</v>
      </c>
      <c r="F47" s="118">
        <v>1361602400</v>
      </c>
      <c r="G47" s="95">
        <f>F47/D47*100%</f>
        <v>0.57569324330926375</v>
      </c>
      <c r="H47" s="29" t="s">
        <v>28</v>
      </c>
      <c r="I47" s="46">
        <f t="shared" si="4"/>
        <v>1608303802</v>
      </c>
    </row>
    <row r="48" spans="1:9" ht="21" customHeight="1">
      <c r="A48" s="30" t="s">
        <v>89</v>
      </c>
      <c r="B48" s="30" t="s">
        <v>36</v>
      </c>
      <c r="C48" s="28">
        <v>1666830000</v>
      </c>
      <c r="D48" s="106">
        <v>2056830000</v>
      </c>
      <c r="E48" s="110">
        <v>0.75</v>
      </c>
      <c r="F48" s="118">
        <v>1338039500</v>
      </c>
      <c r="G48" s="95">
        <f>F48/D48*100%</f>
        <v>0.65053480355692983</v>
      </c>
      <c r="H48" s="29" t="s">
        <v>28</v>
      </c>
      <c r="I48" s="46">
        <f t="shared" si="4"/>
        <v>1542622500</v>
      </c>
    </row>
    <row r="49" spans="1:9">
      <c r="A49" s="61"/>
      <c r="B49" s="61"/>
      <c r="C49" s="62"/>
      <c r="D49" s="62"/>
      <c r="E49" s="123"/>
      <c r="F49" s="128"/>
      <c r="G49" s="94"/>
      <c r="H49" s="21"/>
      <c r="I49" s="46"/>
    </row>
    <row r="50" spans="1:9">
      <c r="A50" s="87" t="s">
        <v>98</v>
      </c>
      <c r="B50" s="61" t="s">
        <v>4</v>
      </c>
      <c r="C50" s="62">
        <f>SUM(C51:C57)</f>
        <v>10059903550</v>
      </c>
      <c r="D50" s="62">
        <f>SUM(D51:D57)</f>
        <v>12939100000</v>
      </c>
      <c r="E50" s="124">
        <f>I50/D50*100%</f>
        <v>0.5332774304240635</v>
      </c>
      <c r="F50" s="125">
        <f>SUM(F51:F57)</f>
        <v>4611409116</v>
      </c>
      <c r="G50" s="94">
        <f>F50/D50*100%</f>
        <v>0.35639334389563415</v>
      </c>
      <c r="H50" s="21" t="s">
        <v>0</v>
      </c>
      <c r="I50" s="62">
        <f>SUM(I51:I57)</f>
        <v>6900130000</v>
      </c>
    </row>
    <row r="51" spans="1:9" ht="30">
      <c r="A51" s="83" t="s">
        <v>33</v>
      </c>
      <c r="B51" s="22" t="s">
        <v>30</v>
      </c>
      <c r="C51" s="23"/>
      <c r="D51" s="23"/>
      <c r="E51" s="113"/>
      <c r="F51" s="116"/>
      <c r="G51" s="96"/>
      <c r="H51" s="24" t="s">
        <v>27</v>
      </c>
      <c r="I51" s="46"/>
    </row>
    <row r="52" spans="1:9" ht="30">
      <c r="A52" s="25" t="s">
        <v>82</v>
      </c>
      <c r="B52" s="25" t="s">
        <v>83</v>
      </c>
      <c r="C52" s="26"/>
      <c r="D52" s="26"/>
      <c r="E52" s="111"/>
      <c r="F52" s="117"/>
      <c r="G52" s="97"/>
      <c r="H52" s="27" t="s">
        <v>57</v>
      </c>
      <c r="I52" s="46"/>
    </row>
    <row r="53" spans="1:9" ht="30">
      <c r="A53" s="30" t="s">
        <v>84</v>
      </c>
      <c r="B53" s="30" t="s">
        <v>85</v>
      </c>
      <c r="C53" s="28">
        <v>70803550</v>
      </c>
      <c r="D53" s="106">
        <v>100000000</v>
      </c>
      <c r="E53" s="110">
        <v>0.45</v>
      </c>
      <c r="F53" s="119">
        <v>35495750</v>
      </c>
      <c r="G53" s="95">
        <f>F53/D53*100%</f>
        <v>0.35495749999999998</v>
      </c>
      <c r="H53" s="29" t="s">
        <v>28</v>
      </c>
      <c r="I53" s="46">
        <f t="shared" ref="I53" si="5">E53*D53</f>
        <v>45000000</v>
      </c>
    </row>
    <row r="54" spans="1:9" ht="30">
      <c r="A54" s="83" t="s">
        <v>34</v>
      </c>
      <c r="B54" s="22" t="s">
        <v>31</v>
      </c>
      <c r="C54" s="85"/>
      <c r="D54" s="85"/>
      <c r="E54" s="113"/>
      <c r="F54" s="116"/>
      <c r="G54" s="96"/>
      <c r="H54" s="24" t="s">
        <v>27</v>
      </c>
      <c r="I54" s="46"/>
    </row>
    <row r="55" spans="1:9" ht="24" customHeight="1">
      <c r="A55" s="25" t="s">
        <v>86</v>
      </c>
      <c r="B55" s="25" t="s">
        <v>87</v>
      </c>
      <c r="C55" s="84"/>
      <c r="D55" s="84"/>
      <c r="E55" s="111"/>
      <c r="F55" s="117"/>
      <c r="G55" s="97"/>
      <c r="H55" s="27" t="s">
        <v>57</v>
      </c>
      <c r="I55" s="46"/>
    </row>
    <row r="56" spans="1:9" ht="30" customHeight="1">
      <c r="A56" s="30" t="s">
        <v>88</v>
      </c>
      <c r="B56" s="30" t="s">
        <v>35</v>
      </c>
      <c r="C56" s="28">
        <v>5167960000</v>
      </c>
      <c r="D56" s="106">
        <v>6877960000</v>
      </c>
      <c r="E56" s="110">
        <v>0.65</v>
      </c>
      <c r="F56" s="107">
        <v>3305269966</v>
      </c>
      <c r="G56" s="95">
        <f>F56/D56*100%</f>
        <v>0.48055963774142335</v>
      </c>
      <c r="H56" s="29" t="s">
        <v>28</v>
      </c>
      <c r="I56" s="46">
        <f t="shared" ref="I56:I57" si="6">E56*D56</f>
        <v>4470674000</v>
      </c>
    </row>
    <row r="57" spans="1:9" ht="21" customHeight="1">
      <c r="A57" s="30" t="s">
        <v>89</v>
      </c>
      <c r="B57" s="30" t="s">
        <v>36</v>
      </c>
      <c r="C57" s="28">
        <v>4821140000</v>
      </c>
      <c r="D57" s="106">
        <v>5961140000</v>
      </c>
      <c r="E57" s="110">
        <v>0.4</v>
      </c>
      <c r="F57" s="119">
        <v>1270643400</v>
      </c>
      <c r="G57" s="95">
        <f>F57/D57*100%</f>
        <v>0.21315443019288258</v>
      </c>
      <c r="H57" s="29" t="s">
        <v>28</v>
      </c>
      <c r="I57" s="46">
        <f t="shared" si="6"/>
        <v>2384456000</v>
      </c>
    </row>
    <row r="58" spans="1:9">
      <c r="A58" s="61"/>
      <c r="B58" s="61"/>
      <c r="C58" s="62"/>
      <c r="D58" s="62"/>
      <c r="E58" s="123"/>
      <c r="F58" s="128"/>
      <c r="G58" s="94"/>
      <c r="H58" s="21"/>
      <c r="I58" s="46"/>
    </row>
    <row r="59" spans="1:9">
      <c r="A59" s="87" t="s">
        <v>99</v>
      </c>
      <c r="B59" s="61" t="s">
        <v>5</v>
      </c>
      <c r="C59" s="62">
        <f>SUM(C60:C66)</f>
        <v>2758909880</v>
      </c>
      <c r="D59" s="62">
        <f>SUM(D60:D66)</f>
        <v>3505750000</v>
      </c>
      <c r="E59" s="124">
        <f>I59/D59*100%</f>
        <v>0.51517293018612276</v>
      </c>
      <c r="F59" s="125">
        <f>SUM(F60:F66)</f>
        <v>1324953632</v>
      </c>
      <c r="G59" s="94">
        <f>F59/D59*100%</f>
        <v>0.37793728360550521</v>
      </c>
      <c r="H59" s="21" t="s">
        <v>0</v>
      </c>
      <c r="I59" s="62">
        <f>SUM(I60:I66)</f>
        <v>1806067500</v>
      </c>
    </row>
    <row r="60" spans="1:9" ht="30">
      <c r="A60" s="83" t="s">
        <v>33</v>
      </c>
      <c r="B60" s="22" t="s">
        <v>30</v>
      </c>
      <c r="C60" s="23"/>
      <c r="D60" s="23"/>
      <c r="E60" s="120"/>
      <c r="F60" s="116"/>
      <c r="G60" s="96"/>
      <c r="H60" s="24" t="s">
        <v>27</v>
      </c>
      <c r="I60" s="46"/>
    </row>
    <row r="61" spans="1:9" ht="30">
      <c r="A61" s="25" t="s">
        <v>82</v>
      </c>
      <c r="B61" s="25" t="s">
        <v>83</v>
      </c>
      <c r="C61" s="26"/>
      <c r="D61" s="26"/>
      <c r="E61" s="121"/>
      <c r="F61" s="117"/>
      <c r="G61" s="97"/>
      <c r="H61" s="27" t="s">
        <v>57</v>
      </c>
      <c r="I61" s="46"/>
    </row>
    <row r="62" spans="1:9" ht="30">
      <c r="A62" s="30" t="s">
        <v>84</v>
      </c>
      <c r="B62" s="30" t="s">
        <v>85</v>
      </c>
      <c r="C62" s="28">
        <v>178159880</v>
      </c>
      <c r="D62" s="106">
        <v>200000000</v>
      </c>
      <c r="E62" s="115">
        <v>0.94</v>
      </c>
      <c r="F62" s="107">
        <v>161085030</v>
      </c>
      <c r="G62" s="95">
        <f>F62/D62*100%</f>
        <v>0.80542515000000003</v>
      </c>
      <c r="H62" s="29" t="s">
        <v>28</v>
      </c>
      <c r="I62" s="46">
        <f t="shared" ref="I62" si="7">E62*D62</f>
        <v>188000000</v>
      </c>
    </row>
    <row r="63" spans="1:9" ht="30">
      <c r="A63" s="83" t="s">
        <v>34</v>
      </c>
      <c r="B63" s="22" t="s">
        <v>31</v>
      </c>
      <c r="C63" s="85"/>
      <c r="D63" s="85"/>
      <c r="E63" s="120"/>
      <c r="F63" s="116"/>
      <c r="G63" s="96"/>
      <c r="H63" s="24" t="s">
        <v>27</v>
      </c>
      <c r="I63" s="46"/>
    </row>
    <row r="64" spans="1:9" ht="24" customHeight="1">
      <c r="A64" s="25" t="s">
        <v>86</v>
      </c>
      <c r="B64" s="25" t="s">
        <v>87</v>
      </c>
      <c r="C64" s="84"/>
      <c r="D64" s="84"/>
      <c r="E64" s="121"/>
      <c r="F64" s="117"/>
      <c r="G64" s="97"/>
      <c r="H64" s="27" t="s">
        <v>57</v>
      </c>
      <c r="I64" s="46"/>
    </row>
    <row r="65" spans="1:9" ht="30" customHeight="1">
      <c r="A65" s="30" t="s">
        <v>88</v>
      </c>
      <c r="B65" s="30" t="s">
        <v>35</v>
      </c>
      <c r="C65" s="28">
        <v>1333900000</v>
      </c>
      <c r="D65" s="106">
        <v>1768900000</v>
      </c>
      <c r="E65" s="110">
        <v>0.35</v>
      </c>
      <c r="F65" s="107">
        <v>439108252</v>
      </c>
      <c r="G65" s="95">
        <f>F65/D65*100%</f>
        <v>0.24823803041438183</v>
      </c>
      <c r="H65" s="29" t="s">
        <v>28</v>
      </c>
      <c r="I65" s="46">
        <f t="shared" ref="I65:I66" si="8">E65*D65</f>
        <v>619115000</v>
      </c>
    </row>
    <row r="66" spans="1:9" ht="21" customHeight="1">
      <c r="A66" s="30" t="s">
        <v>89</v>
      </c>
      <c r="B66" s="30" t="s">
        <v>36</v>
      </c>
      <c r="C66" s="28">
        <v>1246850000</v>
      </c>
      <c r="D66" s="106">
        <v>1536850000</v>
      </c>
      <c r="E66" s="110">
        <v>0.65</v>
      </c>
      <c r="F66" s="107">
        <v>724760350</v>
      </c>
      <c r="G66" s="95">
        <f>F66/D66*100%</f>
        <v>0.47158821615642388</v>
      </c>
      <c r="H66" s="29" t="s">
        <v>28</v>
      </c>
      <c r="I66" s="46">
        <f t="shared" si="8"/>
        <v>998952500</v>
      </c>
    </row>
    <row r="67" spans="1:9">
      <c r="A67" s="61"/>
      <c r="B67" s="61"/>
      <c r="C67" s="62"/>
      <c r="D67" s="62"/>
      <c r="E67" s="123"/>
      <c r="F67" s="128"/>
      <c r="G67" s="94"/>
      <c r="H67" s="21"/>
      <c r="I67" s="46"/>
    </row>
    <row r="68" spans="1:9">
      <c r="A68" s="87" t="s">
        <v>100</v>
      </c>
      <c r="B68" s="61" t="s">
        <v>101</v>
      </c>
      <c r="C68" s="62">
        <f>SUM(C69:C75)</f>
        <v>2121414075</v>
      </c>
      <c r="D68" s="62">
        <f>SUM(D69:D75)</f>
        <v>2729060000</v>
      </c>
      <c r="E68" s="124">
        <f>I68/D68*100%</f>
        <v>0.80232981319575236</v>
      </c>
      <c r="F68" s="125">
        <f>SUM(F69:F75)</f>
        <v>1624107075</v>
      </c>
      <c r="G68" s="94">
        <f>F68/D68*100%</f>
        <v>0.59511592819505621</v>
      </c>
      <c r="H68" s="21" t="s">
        <v>0</v>
      </c>
      <c r="I68" s="62">
        <f>SUM(I69:I75)</f>
        <v>2189606200</v>
      </c>
    </row>
    <row r="69" spans="1:9" ht="30">
      <c r="A69" s="83" t="s">
        <v>33</v>
      </c>
      <c r="B69" s="22" t="s">
        <v>30</v>
      </c>
      <c r="C69" s="23"/>
      <c r="D69" s="23"/>
      <c r="E69" s="120"/>
      <c r="F69" s="116"/>
      <c r="G69" s="96"/>
      <c r="H69" s="24" t="s">
        <v>27</v>
      </c>
      <c r="I69" s="46"/>
    </row>
    <row r="70" spans="1:9" ht="30">
      <c r="A70" s="25" t="s">
        <v>82</v>
      </c>
      <c r="B70" s="25" t="s">
        <v>83</v>
      </c>
      <c r="C70" s="26"/>
      <c r="D70" s="26"/>
      <c r="E70" s="121"/>
      <c r="F70" s="117"/>
      <c r="G70" s="97"/>
      <c r="H70" s="27" t="s">
        <v>57</v>
      </c>
      <c r="I70" s="46"/>
    </row>
    <row r="71" spans="1:9" ht="30">
      <c r="A71" s="30" t="s">
        <v>84</v>
      </c>
      <c r="B71" s="30" t="s">
        <v>85</v>
      </c>
      <c r="C71" s="28">
        <v>67354075</v>
      </c>
      <c r="D71" s="106">
        <v>100000000</v>
      </c>
      <c r="E71" s="115">
        <v>0.9</v>
      </c>
      <c r="F71" s="107">
        <v>59872375</v>
      </c>
      <c r="G71" s="95">
        <f>F71/D71*100%</f>
        <v>0.59872375</v>
      </c>
      <c r="H71" s="29" t="s">
        <v>28</v>
      </c>
      <c r="I71" s="46">
        <f t="shared" ref="I71" si="9">E71*D71</f>
        <v>90000000</v>
      </c>
    </row>
    <row r="72" spans="1:9" ht="30">
      <c r="A72" s="83" t="s">
        <v>34</v>
      </c>
      <c r="B72" s="22" t="s">
        <v>31</v>
      </c>
      <c r="C72" s="85"/>
      <c r="D72" s="85"/>
      <c r="E72" s="120"/>
      <c r="F72" s="116"/>
      <c r="G72" s="96"/>
      <c r="H72" s="24" t="s">
        <v>27</v>
      </c>
      <c r="I72" s="46"/>
    </row>
    <row r="73" spans="1:9" ht="24" customHeight="1">
      <c r="A73" s="25" t="s">
        <v>86</v>
      </c>
      <c r="B73" s="25" t="s">
        <v>87</v>
      </c>
      <c r="C73" s="84"/>
      <c r="D73" s="84"/>
      <c r="E73" s="121"/>
      <c r="F73" s="117"/>
      <c r="G73" s="97"/>
      <c r="H73" s="27" t="s">
        <v>57</v>
      </c>
      <c r="I73" s="46"/>
    </row>
    <row r="74" spans="1:9" ht="30.75" customHeight="1">
      <c r="A74" s="30" t="s">
        <v>88</v>
      </c>
      <c r="B74" s="30" t="s">
        <v>35</v>
      </c>
      <c r="C74" s="28">
        <v>1063900000</v>
      </c>
      <c r="D74" s="106">
        <v>1408900000</v>
      </c>
      <c r="E74" s="110">
        <v>0.91</v>
      </c>
      <c r="F74" s="107">
        <v>955625000</v>
      </c>
      <c r="G74" s="95">
        <f>F74/D74*100%</f>
        <v>0.67827737951593436</v>
      </c>
      <c r="H74" s="29" t="s">
        <v>28</v>
      </c>
      <c r="I74" s="46">
        <f t="shared" ref="I74:I75" si="10">E74*D74</f>
        <v>1282099000</v>
      </c>
    </row>
    <row r="75" spans="1:9" ht="21" customHeight="1">
      <c r="A75" s="30" t="s">
        <v>89</v>
      </c>
      <c r="B75" s="30" t="s">
        <v>36</v>
      </c>
      <c r="C75" s="28">
        <v>990160000</v>
      </c>
      <c r="D75" s="106">
        <v>1220160000</v>
      </c>
      <c r="E75" s="110">
        <v>0.67</v>
      </c>
      <c r="F75" s="107">
        <v>608609700</v>
      </c>
      <c r="G75" s="95">
        <f>F75/D75*100%</f>
        <v>0.49879499409913453</v>
      </c>
      <c r="H75" s="29" t="s">
        <v>28</v>
      </c>
      <c r="I75" s="46">
        <f t="shared" si="10"/>
        <v>817507200</v>
      </c>
    </row>
    <row r="76" spans="1:9">
      <c r="A76" s="61"/>
      <c r="B76" s="61"/>
      <c r="C76" s="62"/>
      <c r="D76" s="62"/>
      <c r="E76" s="123"/>
      <c r="F76" s="128"/>
      <c r="G76" s="94"/>
      <c r="H76" s="21"/>
      <c r="I76" s="46"/>
    </row>
    <row r="77" spans="1:9">
      <c r="A77" s="87" t="s">
        <v>102</v>
      </c>
      <c r="B77" s="61" t="s">
        <v>6</v>
      </c>
      <c r="C77" s="62">
        <f>SUM(C78:C84)</f>
        <v>3872885800</v>
      </c>
      <c r="D77" s="62">
        <f>SUM(D78:D84)</f>
        <v>4978230000</v>
      </c>
      <c r="E77" s="124">
        <f>I77/D77*100%</f>
        <v>0.90450611964493399</v>
      </c>
      <c r="F77" s="125">
        <f>SUM(F78:F84)</f>
        <v>3651827200</v>
      </c>
      <c r="G77" s="94">
        <f>F77/D77*100%</f>
        <v>0.73355935744230383</v>
      </c>
      <c r="H77" s="21" t="s">
        <v>0</v>
      </c>
      <c r="I77" s="62">
        <f>SUM(I78:I84)</f>
        <v>4502839500</v>
      </c>
    </row>
    <row r="78" spans="1:9" ht="30">
      <c r="A78" s="83" t="s">
        <v>33</v>
      </c>
      <c r="B78" s="22" t="s">
        <v>30</v>
      </c>
      <c r="C78" s="23"/>
      <c r="D78" s="23"/>
      <c r="E78" s="113"/>
      <c r="F78" s="114"/>
      <c r="G78" s="96"/>
      <c r="H78" s="24" t="s">
        <v>27</v>
      </c>
      <c r="I78" s="46"/>
    </row>
    <row r="79" spans="1:9" ht="30">
      <c r="A79" s="25" t="s">
        <v>82</v>
      </c>
      <c r="B79" s="25" t="s">
        <v>83</v>
      </c>
      <c r="C79" s="26"/>
      <c r="D79" s="26"/>
      <c r="E79" s="111"/>
      <c r="F79" s="108"/>
      <c r="G79" s="97"/>
      <c r="H79" s="27" t="s">
        <v>57</v>
      </c>
      <c r="I79" s="46"/>
    </row>
    <row r="80" spans="1:9" ht="30">
      <c r="A80" s="30" t="s">
        <v>84</v>
      </c>
      <c r="B80" s="30" t="s">
        <v>85</v>
      </c>
      <c r="C80" s="28">
        <v>69655800</v>
      </c>
      <c r="D80" s="28">
        <v>100000000</v>
      </c>
      <c r="E80" s="110">
        <v>0.95</v>
      </c>
      <c r="F80" s="107">
        <v>60994400</v>
      </c>
      <c r="G80" s="95">
        <f>F80/D80*100%</f>
        <v>0.60994400000000004</v>
      </c>
      <c r="H80" s="29" t="s">
        <v>28</v>
      </c>
      <c r="I80" s="46">
        <f t="shared" ref="I80" si="11">E80*D80</f>
        <v>95000000</v>
      </c>
    </row>
    <row r="81" spans="1:9" ht="30">
      <c r="A81" s="83" t="s">
        <v>34</v>
      </c>
      <c r="B81" s="22" t="s">
        <v>31</v>
      </c>
      <c r="C81" s="85"/>
      <c r="D81" s="85"/>
      <c r="E81" s="113"/>
      <c r="F81" s="114"/>
      <c r="G81" s="96"/>
      <c r="H81" s="24" t="s">
        <v>27</v>
      </c>
      <c r="I81" s="46"/>
    </row>
    <row r="82" spans="1:9" ht="24" customHeight="1">
      <c r="A82" s="25" t="s">
        <v>86</v>
      </c>
      <c r="B82" s="25" t="s">
        <v>87</v>
      </c>
      <c r="C82" s="84"/>
      <c r="D82" s="84"/>
      <c r="E82" s="111"/>
      <c r="F82" s="108"/>
      <c r="G82" s="97"/>
      <c r="H82" s="27" t="s">
        <v>57</v>
      </c>
      <c r="I82" s="46"/>
    </row>
    <row r="83" spans="1:9" ht="30.75" customHeight="1">
      <c r="A83" s="30" t="s">
        <v>88</v>
      </c>
      <c r="B83" s="30" t="s">
        <v>35</v>
      </c>
      <c r="C83" s="28">
        <v>1968440000</v>
      </c>
      <c r="D83" s="28">
        <v>2613440000</v>
      </c>
      <c r="E83" s="110">
        <v>0.95</v>
      </c>
      <c r="F83" s="107">
        <v>1890440000</v>
      </c>
      <c r="G83" s="95">
        <f>F83/D83*100%</f>
        <v>0.723353128443737</v>
      </c>
      <c r="H83" s="29" t="s">
        <v>28</v>
      </c>
      <c r="I83" s="46">
        <f t="shared" ref="I83:I84" si="12">E83*D83</f>
        <v>2482768000</v>
      </c>
    </row>
    <row r="84" spans="1:9" ht="21" customHeight="1">
      <c r="A84" s="30" t="s">
        <v>89</v>
      </c>
      <c r="B84" s="30" t="s">
        <v>36</v>
      </c>
      <c r="C84" s="28">
        <v>1834790000</v>
      </c>
      <c r="D84" s="28">
        <v>2264790000</v>
      </c>
      <c r="E84" s="110">
        <v>0.85</v>
      </c>
      <c r="F84" s="107">
        <v>1700392800</v>
      </c>
      <c r="G84" s="95">
        <f>F84/D84*100%</f>
        <v>0.75079490813717831</v>
      </c>
      <c r="H84" s="29" t="s">
        <v>28</v>
      </c>
      <c r="I84" s="46">
        <f t="shared" si="12"/>
        <v>1925071500</v>
      </c>
    </row>
    <row r="85" spans="1:9" ht="16.5">
      <c r="A85" s="63" t="s">
        <v>49</v>
      </c>
      <c r="F85" s="78"/>
    </row>
    <row r="86" spans="1:9" ht="16.5">
      <c r="A86" s="32" t="s">
        <v>60</v>
      </c>
      <c r="F86" s="64"/>
    </row>
    <row r="87" spans="1:9" ht="16.5">
      <c r="A87" s="32" t="s">
        <v>50</v>
      </c>
      <c r="F87" s="64"/>
    </row>
    <row r="88" spans="1:9">
      <c r="A88" s="32" t="s">
        <v>51</v>
      </c>
    </row>
    <row r="89" spans="1:9" ht="16.5">
      <c r="A89" s="32" t="s">
        <v>52</v>
      </c>
      <c r="F89" s="64"/>
    </row>
    <row r="90" spans="1:9" ht="17.25" thickBot="1">
      <c r="F90" s="65"/>
    </row>
    <row r="92" spans="1:9" ht="15.75" thickBot="1"/>
    <row r="93" spans="1:9" ht="17.25" thickBot="1">
      <c r="F93" s="66"/>
    </row>
    <row r="94" spans="1:9" ht="23.25">
      <c r="A94" s="137" t="s">
        <v>47</v>
      </c>
      <c r="B94" s="137"/>
      <c r="C94" s="137"/>
      <c r="D94" s="137"/>
      <c r="E94" s="137"/>
      <c r="F94" s="137"/>
      <c r="G94" s="137"/>
      <c r="H94" s="137"/>
      <c r="I94" s="6"/>
    </row>
    <row r="95" spans="1:9">
      <c r="A95" s="10"/>
      <c r="B95" s="11"/>
      <c r="C95" s="12"/>
      <c r="D95" s="12"/>
      <c r="E95" s="12"/>
      <c r="F95" s="10"/>
      <c r="G95" s="99"/>
      <c r="H95" s="12"/>
      <c r="I95" s="6"/>
    </row>
    <row r="96" spans="1:9">
      <c r="A96" s="13" t="s">
        <v>43</v>
      </c>
      <c r="B96" s="5" t="str">
        <f>B4</f>
        <v>: Oktober 2022</v>
      </c>
      <c r="C96" s="12"/>
      <c r="D96" s="12"/>
      <c r="E96" s="12"/>
      <c r="F96" s="10"/>
      <c r="G96" s="99"/>
      <c r="H96" s="12"/>
      <c r="I96" s="6"/>
    </row>
    <row r="97" spans="1:15">
      <c r="A97" s="3" t="s">
        <v>44</v>
      </c>
      <c r="B97" s="138" t="s">
        <v>92</v>
      </c>
      <c r="C97" s="138"/>
      <c r="D97" s="138"/>
      <c r="E97" s="138"/>
      <c r="F97" s="138"/>
      <c r="G97" s="138"/>
      <c r="H97" s="138"/>
      <c r="I97" s="6"/>
    </row>
    <row r="98" spans="1:15">
      <c r="A98" s="139" t="s">
        <v>26</v>
      </c>
      <c r="B98" s="139" t="s">
        <v>61</v>
      </c>
      <c r="C98" s="142" t="s">
        <v>46</v>
      </c>
      <c r="D98" s="142"/>
      <c r="E98" s="143" t="s">
        <v>37</v>
      </c>
      <c r="F98" s="144"/>
      <c r="G98" s="145"/>
      <c r="H98" s="139" t="s">
        <v>2</v>
      </c>
      <c r="I98" s="6"/>
    </row>
    <row r="99" spans="1:15">
      <c r="A99" s="140"/>
      <c r="B99" s="140"/>
      <c r="C99" s="142"/>
      <c r="D99" s="142"/>
      <c r="E99" s="4" t="s">
        <v>38</v>
      </c>
      <c r="F99" s="143" t="s">
        <v>39</v>
      </c>
      <c r="G99" s="145"/>
      <c r="H99" s="140"/>
      <c r="I99" s="6"/>
    </row>
    <row r="100" spans="1:15">
      <c r="A100" s="141"/>
      <c r="B100" s="141"/>
      <c r="C100" s="4" t="s">
        <v>53</v>
      </c>
      <c r="D100" s="92" t="s">
        <v>54</v>
      </c>
      <c r="E100" s="1" t="s">
        <v>40</v>
      </c>
      <c r="F100" s="1" t="s">
        <v>41</v>
      </c>
      <c r="G100" s="100" t="s">
        <v>40</v>
      </c>
      <c r="H100" s="141"/>
      <c r="I100" s="6"/>
    </row>
    <row r="101" spans="1:15">
      <c r="A101" s="14" t="s">
        <v>93</v>
      </c>
      <c r="B101" s="36" t="s">
        <v>3</v>
      </c>
      <c r="C101" s="17">
        <f>C103+C115+C121+C127+C133+C139</f>
        <v>32438551243</v>
      </c>
      <c r="D101" s="17">
        <f>D103+D115+D121+D127+D133+D139</f>
        <v>41009481890</v>
      </c>
      <c r="E101" s="45">
        <f>I101/D101*100%</f>
        <v>0.71843402179836702</v>
      </c>
      <c r="F101" s="67">
        <f>F103+F115+F121+F127+F133+F139</f>
        <v>23330427300</v>
      </c>
      <c r="G101" s="93">
        <f>F101/D101*100%</f>
        <v>0.56890324443940443</v>
      </c>
      <c r="H101" s="18" t="s">
        <v>1</v>
      </c>
      <c r="I101" s="46">
        <f>I103+I115+I121+I127+I133+I139</f>
        <v>29462607006.099998</v>
      </c>
      <c r="M101" s="49">
        <f>D101-D9</f>
        <v>0</v>
      </c>
      <c r="N101" s="49">
        <f t="shared" ref="N101:O101" si="13">E101-E9</f>
        <v>0</v>
      </c>
      <c r="O101" s="49">
        <f t="shared" si="13"/>
        <v>0</v>
      </c>
    </row>
    <row r="102" spans="1:15" ht="16.5">
      <c r="A102" s="14"/>
      <c r="B102" s="36"/>
      <c r="C102" s="17"/>
      <c r="D102" s="17"/>
      <c r="E102" s="45"/>
      <c r="F102" s="48"/>
      <c r="G102" s="93"/>
      <c r="H102" s="18"/>
      <c r="I102" s="46"/>
    </row>
    <row r="103" spans="1:15">
      <c r="A103" s="19" t="s">
        <v>94</v>
      </c>
      <c r="B103" s="20" t="s">
        <v>3</v>
      </c>
      <c r="C103" s="50">
        <f>SUM(C104:C113)</f>
        <v>10119995088</v>
      </c>
      <c r="D103" s="50">
        <f>SUM(D104:D113)</f>
        <v>12335359240</v>
      </c>
      <c r="E103" s="51">
        <f>I103/D103*100%</f>
        <v>0.87748052517196085</v>
      </c>
      <c r="F103" s="50">
        <f>SUM(F104:F113)</f>
        <v>9368904527</v>
      </c>
      <c r="G103" s="94">
        <f>F103/D103*100%</f>
        <v>0.75951614741947315</v>
      </c>
      <c r="H103" s="21" t="s">
        <v>0</v>
      </c>
      <c r="I103" s="50">
        <f>SUM(I104:I113)</f>
        <v>10824037504.1</v>
      </c>
    </row>
    <row r="104" spans="1:15" ht="30">
      <c r="A104" s="37" t="s">
        <v>32</v>
      </c>
      <c r="B104" s="38" t="s">
        <v>19</v>
      </c>
      <c r="C104" s="39"/>
      <c r="D104" s="39"/>
      <c r="E104" s="54"/>
      <c r="F104" s="68"/>
      <c r="G104" s="96"/>
      <c r="H104" s="24" t="s">
        <v>27</v>
      </c>
      <c r="I104" s="46"/>
    </row>
    <row r="105" spans="1:15" ht="30">
      <c r="A105" s="40" t="s">
        <v>62</v>
      </c>
      <c r="B105" s="40" t="s">
        <v>20</v>
      </c>
      <c r="C105" s="41">
        <f>SUM(C14:C15)</f>
        <v>32443000</v>
      </c>
      <c r="D105" s="41">
        <f>SUM(D14:D15)</f>
        <v>37443000</v>
      </c>
      <c r="E105" s="69">
        <f>I105/D105*100%</f>
        <v>0.61865635766364879</v>
      </c>
      <c r="F105" s="41">
        <f>SUM(F14:F15)</f>
        <v>17787000</v>
      </c>
      <c r="G105" s="95">
        <f>F105/D105*100%</f>
        <v>0.47504206393718451</v>
      </c>
      <c r="H105" s="29" t="s">
        <v>57</v>
      </c>
      <c r="I105" s="41">
        <f>SUM(I14:I15)</f>
        <v>23164350</v>
      </c>
    </row>
    <row r="106" spans="1:15">
      <c r="A106" s="40" t="s">
        <v>65</v>
      </c>
      <c r="B106" s="40" t="s">
        <v>21</v>
      </c>
      <c r="C106" s="70">
        <f>SUM(C17:C19)</f>
        <v>8251518768</v>
      </c>
      <c r="D106" s="70">
        <f>SUM(D17:D19)</f>
        <v>10200086920</v>
      </c>
      <c r="E106" s="69">
        <f t="shared" ref="E106:E113" si="14">I106/D106*100%</f>
        <v>0.91411176496131274</v>
      </c>
      <c r="F106" s="70">
        <f>SUM(F17:F19)</f>
        <v>8232316136</v>
      </c>
      <c r="G106" s="95">
        <f t="shared" ref="G106:G113" si="15">F106/D106*100%</f>
        <v>0.80708293964224376</v>
      </c>
      <c r="H106" s="29" t="s">
        <v>57</v>
      </c>
      <c r="I106" s="70">
        <f>SUM(I17:I19)</f>
        <v>9324019457.2000008</v>
      </c>
    </row>
    <row r="107" spans="1:15">
      <c r="A107" s="40" t="s">
        <v>69</v>
      </c>
      <c r="B107" s="40" t="s">
        <v>22</v>
      </c>
      <c r="C107" s="71"/>
      <c r="D107" s="71"/>
      <c r="E107" s="69"/>
      <c r="F107" s="71"/>
      <c r="G107" s="95"/>
      <c r="H107" s="29" t="s">
        <v>57</v>
      </c>
      <c r="I107" s="71"/>
    </row>
    <row r="108" spans="1:15">
      <c r="A108" s="40" t="s">
        <v>71</v>
      </c>
      <c r="B108" s="40" t="s">
        <v>23</v>
      </c>
      <c r="C108" s="70">
        <f>SUM(C24:C27)</f>
        <v>133686250</v>
      </c>
      <c r="D108" s="70">
        <f>SUM(D24:D27)</f>
        <v>223686250</v>
      </c>
      <c r="E108" s="69">
        <f t="shared" si="14"/>
        <v>0.58883212535415119</v>
      </c>
      <c r="F108" s="70">
        <f>SUM(F24:F27)</f>
        <v>108399003</v>
      </c>
      <c r="G108" s="95">
        <f t="shared" si="15"/>
        <v>0.48460288909130533</v>
      </c>
      <c r="H108" s="29" t="s">
        <v>57</v>
      </c>
      <c r="I108" s="70">
        <f>SUM(I24:I27)</f>
        <v>131713650</v>
      </c>
    </row>
    <row r="109" spans="1:15" ht="30">
      <c r="A109" s="104" t="s">
        <v>76</v>
      </c>
      <c r="B109" s="104" t="s">
        <v>58</v>
      </c>
      <c r="C109" s="105">
        <f>SUM(C29)</f>
        <v>150000000</v>
      </c>
      <c r="D109" s="105">
        <f>SUM(D29)</f>
        <v>214000000</v>
      </c>
      <c r="E109" s="69">
        <f t="shared" si="14"/>
        <v>0.75</v>
      </c>
      <c r="F109" s="105">
        <f>SUM(F29)</f>
        <v>140000000</v>
      </c>
      <c r="G109" s="95">
        <f t="shared" si="15"/>
        <v>0.65420560747663548</v>
      </c>
      <c r="H109" s="27" t="s">
        <v>57</v>
      </c>
      <c r="I109" s="105">
        <f>SUM(I29)</f>
        <v>160500000</v>
      </c>
    </row>
    <row r="110" spans="1:15" ht="30">
      <c r="A110" s="40" t="s">
        <v>77</v>
      </c>
      <c r="B110" s="40" t="s">
        <v>24</v>
      </c>
      <c r="C110" s="70">
        <f>SUM(C31:C32)</f>
        <v>470068000</v>
      </c>
      <c r="D110" s="70">
        <f>SUM(D31:D32)</f>
        <v>486364000</v>
      </c>
      <c r="E110" s="69">
        <f t="shared" si="14"/>
        <v>0.65661109786086136</v>
      </c>
      <c r="F110" s="70">
        <f>SUM(F31:F32)</f>
        <v>205668764</v>
      </c>
      <c r="G110" s="95">
        <f t="shared" si="15"/>
        <v>0.42287003972333481</v>
      </c>
      <c r="H110" s="29" t="s">
        <v>57</v>
      </c>
      <c r="I110" s="70">
        <f>SUM(I31:I32)</f>
        <v>319352000</v>
      </c>
    </row>
    <row r="111" spans="1:15" ht="30">
      <c r="A111" s="40" t="s">
        <v>80</v>
      </c>
      <c r="B111" s="40" t="s">
        <v>25</v>
      </c>
      <c r="C111" s="70">
        <f>SUM(C34:C35)</f>
        <v>432728270</v>
      </c>
      <c r="D111" s="70">
        <f>SUM(D34:D35)</f>
        <v>449228270</v>
      </c>
      <c r="E111" s="69">
        <f t="shared" si="14"/>
        <v>0.79715038169792829</v>
      </c>
      <c r="F111" s="70">
        <f>SUM(F34:F35)</f>
        <v>269953345</v>
      </c>
      <c r="G111" s="95">
        <f t="shared" si="15"/>
        <v>0.60092688512234549</v>
      </c>
      <c r="H111" s="29" t="s">
        <v>57</v>
      </c>
      <c r="I111" s="70">
        <f>SUM(I34:I35)</f>
        <v>358102486.89999998</v>
      </c>
    </row>
    <row r="112" spans="1:15" ht="30">
      <c r="A112" s="37" t="s">
        <v>33</v>
      </c>
      <c r="B112" s="38" t="s">
        <v>30</v>
      </c>
      <c r="C112" s="72"/>
      <c r="D112" s="72"/>
      <c r="E112" s="69"/>
      <c r="F112" s="68"/>
      <c r="G112" s="95"/>
      <c r="H112" s="24" t="s">
        <v>27</v>
      </c>
      <c r="I112" s="46"/>
    </row>
    <row r="113" spans="1:9" ht="30">
      <c r="A113" s="40" t="s">
        <v>82</v>
      </c>
      <c r="B113" s="40" t="s">
        <v>83</v>
      </c>
      <c r="C113" s="70">
        <f>SUM(C38)</f>
        <v>649550800</v>
      </c>
      <c r="D113" s="70">
        <f>SUM(D38)</f>
        <v>724550800</v>
      </c>
      <c r="E113" s="69">
        <f t="shared" si="14"/>
        <v>0.7</v>
      </c>
      <c r="F113" s="70">
        <f>SUM(F38)</f>
        <v>394780279</v>
      </c>
      <c r="G113" s="95">
        <f t="shared" si="15"/>
        <v>0.54486211180775734</v>
      </c>
      <c r="H113" s="29" t="s">
        <v>57</v>
      </c>
      <c r="I113" s="70">
        <f>SUM(I38)</f>
        <v>507185559.99999994</v>
      </c>
    </row>
    <row r="114" spans="1:9">
      <c r="A114" s="74"/>
      <c r="B114" s="74"/>
      <c r="C114" s="75"/>
      <c r="D114" s="75"/>
      <c r="E114" s="76"/>
      <c r="F114" s="90"/>
      <c r="G114" s="102"/>
      <c r="H114" s="60"/>
      <c r="I114" s="46"/>
    </row>
    <row r="115" spans="1:9">
      <c r="A115" s="91" t="s">
        <v>96</v>
      </c>
      <c r="B115" s="20" t="s">
        <v>97</v>
      </c>
      <c r="C115" s="50">
        <f>SUM(C116:C119)</f>
        <v>3505442850</v>
      </c>
      <c r="D115" s="50">
        <f>SUM(D116:D119)</f>
        <v>4521982650</v>
      </c>
      <c r="E115" s="51">
        <f>I115/D115*100%</f>
        <v>0.71648357651261663</v>
      </c>
      <c r="F115" s="50">
        <f>SUM(F116:F119)</f>
        <v>2749225750</v>
      </c>
      <c r="G115" s="94">
        <f>F115/D115*100%</f>
        <v>0.60796910620610189</v>
      </c>
      <c r="H115" s="21" t="s">
        <v>0</v>
      </c>
      <c r="I115" s="50">
        <f>SUM(I116:I119)</f>
        <v>3239926302</v>
      </c>
    </row>
    <row r="116" spans="1:9" ht="30">
      <c r="A116" s="37" t="s">
        <v>33</v>
      </c>
      <c r="B116" s="38" t="s">
        <v>30</v>
      </c>
      <c r="C116" s="39"/>
      <c r="D116" s="39"/>
      <c r="E116" s="54"/>
      <c r="F116" s="80"/>
      <c r="G116" s="96"/>
      <c r="H116" s="24" t="s">
        <v>27</v>
      </c>
      <c r="I116" s="46"/>
    </row>
    <row r="117" spans="1:9" ht="30">
      <c r="A117" s="40" t="s">
        <v>82</v>
      </c>
      <c r="B117" s="40" t="s">
        <v>83</v>
      </c>
      <c r="C117" s="41">
        <f>SUM(C44)</f>
        <v>58460200</v>
      </c>
      <c r="D117" s="41">
        <f>SUM(D44)</f>
        <v>100000000</v>
      </c>
      <c r="E117" s="69">
        <f t="shared" ref="E117:E119" si="16">I117/D117*100%</f>
        <v>0.89</v>
      </c>
      <c r="F117" s="41">
        <f>SUM(F44)</f>
        <v>49583850</v>
      </c>
      <c r="G117" s="95">
        <f t="shared" ref="G117:G119" si="17">F117/D117*100%</f>
        <v>0.49583850000000002</v>
      </c>
      <c r="H117" s="29" t="s">
        <v>57</v>
      </c>
      <c r="I117" s="41">
        <f>SUM(I44)</f>
        <v>89000000</v>
      </c>
    </row>
    <row r="118" spans="1:9" ht="30">
      <c r="A118" s="37" t="s">
        <v>34</v>
      </c>
      <c r="B118" s="38" t="s">
        <v>31</v>
      </c>
      <c r="C118" s="72"/>
      <c r="D118" s="72"/>
      <c r="E118" s="69"/>
      <c r="F118" s="80"/>
      <c r="G118" s="95"/>
      <c r="H118" s="24" t="s">
        <v>27</v>
      </c>
      <c r="I118" s="46"/>
    </row>
    <row r="119" spans="1:9">
      <c r="A119" s="40" t="s">
        <v>86</v>
      </c>
      <c r="B119" s="40" t="s">
        <v>87</v>
      </c>
      <c r="C119" s="70">
        <f>SUM(C47:C48)</f>
        <v>3446982650</v>
      </c>
      <c r="D119" s="70">
        <f>SUM(D47:D48)</f>
        <v>4421982650</v>
      </c>
      <c r="E119" s="69">
        <f t="shared" si="16"/>
        <v>0.71255962571449705</v>
      </c>
      <c r="F119" s="70">
        <f>SUM(F47:F48)</f>
        <v>2699641900</v>
      </c>
      <c r="G119" s="95">
        <f t="shared" si="17"/>
        <v>0.61050486030287798</v>
      </c>
      <c r="H119" s="29" t="s">
        <v>57</v>
      </c>
      <c r="I119" s="70">
        <f>SUM(I47:I48)</f>
        <v>3150926302</v>
      </c>
    </row>
    <row r="120" spans="1:9">
      <c r="A120" s="20"/>
      <c r="B120" s="20"/>
      <c r="C120" s="50"/>
      <c r="D120" s="50"/>
      <c r="E120" s="51"/>
      <c r="F120" s="79"/>
      <c r="G120" s="94"/>
      <c r="H120" s="21"/>
      <c r="I120" s="46"/>
    </row>
    <row r="121" spans="1:9">
      <c r="A121" s="91" t="s">
        <v>98</v>
      </c>
      <c r="B121" s="20" t="s">
        <v>4</v>
      </c>
      <c r="C121" s="50">
        <f>SUM(C122:C125)</f>
        <v>10059903550</v>
      </c>
      <c r="D121" s="50">
        <f>SUM(D122:D125)</f>
        <v>12939100000</v>
      </c>
      <c r="E121" s="51">
        <f>I121/D121*100%</f>
        <v>0.5332774304240635</v>
      </c>
      <c r="F121" s="50">
        <f>SUM(F122:F125)</f>
        <v>4611409116</v>
      </c>
      <c r="G121" s="94">
        <f>F121/D121*100%</f>
        <v>0.35639334389563415</v>
      </c>
      <c r="H121" s="21" t="s">
        <v>0</v>
      </c>
      <c r="I121" s="50">
        <f>SUM(I122:I125)</f>
        <v>6900130000</v>
      </c>
    </row>
    <row r="122" spans="1:9" ht="30">
      <c r="A122" s="37" t="s">
        <v>33</v>
      </c>
      <c r="B122" s="38" t="s">
        <v>30</v>
      </c>
      <c r="C122" s="39"/>
      <c r="D122" s="39"/>
      <c r="E122" s="54"/>
      <c r="F122" s="80"/>
      <c r="G122" s="96"/>
      <c r="H122" s="24" t="s">
        <v>27</v>
      </c>
      <c r="I122" s="46"/>
    </row>
    <row r="123" spans="1:9" ht="30">
      <c r="A123" s="40" t="s">
        <v>82</v>
      </c>
      <c r="B123" s="40" t="s">
        <v>83</v>
      </c>
      <c r="C123" s="41">
        <f>SUM(C53)</f>
        <v>70803550</v>
      </c>
      <c r="D123" s="41">
        <f>SUM(D53)</f>
        <v>100000000</v>
      </c>
      <c r="E123" s="69">
        <f t="shared" ref="E123:E125" si="18">I123/D123*100%</f>
        <v>0.45</v>
      </c>
      <c r="F123" s="41">
        <f>SUM(F53)</f>
        <v>35495750</v>
      </c>
      <c r="G123" s="95">
        <f t="shared" ref="G123:G125" si="19">F123/D123*100%</f>
        <v>0.35495749999999998</v>
      </c>
      <c r="H123" s="29" t="s">
        <v>57</v>
      </c>
      <c r="I123" s="41">
        <f>SUM(I53)</f>
        <v>45000000</v>
      </c>
    </row>
    <row r="124" spans="1:9" ht="30">
      <c r="A124" s="37" t="s">
        <v>34</v>
      </c>
      <c r="B124" s="38" t="s">
        <v>31</v>
      </c>
      <c r="C124" s="72"/>
      <c r="D124" s="72"/>
      <c r="E124" s="69"/>
      <c r="F124" s="80"/>
      <c r="G124" s="95"/>
      <c r="H124" s="24" t="s">
        <v>27</v>
      </c>
      <c r="I124" s="46"/>
    </row>
    <row r="125" spans="1:9">
      <c r="A125" s="40" t="s">
        <v>86</v>
      </c>
      <c r="B125" s="40" t="s">
        <v>87</v>
      </c>
      <c r="C125" s="70">
        <f>SUM(C56:C57)</f>
        <v>9989100000</v>
      </c>
      <c r="D125" s="70">
        <f>SUM(D56:D57)</f>
        <v>12839100000</v>
      </c>
      <c r="E125" s="69">
        <f t="shared" si="18"/>
        <v>0.53392605400690074</v>
      </c>
      <c r="F125" s="70">
        <f>SUM(F56:F57)</f>
        <v>4575913366</v>
      </c>
      <c r="G125" s="95">
        <f t="shared" si="19"/>
        <v>0.35640452726437211</v>
      </c>
      <c r="H125" s="29" t="s">
        <v>57</v>
      </c>
      <c r="I125" s="70">
        <f>SUM(I56:I57)</f>
        <v>6855130000</v>
      </c>
    </row>
    <row r="126" spans="1:9">
      <c r="A126" s="20"/>
      <c r="B126" s="20"/>
      <c r="C126" s="50"/>
      <c r="D126" s="50"/>
      <c r="E126" s="51"/>
      <c r="F126" s="79"/>
      <c r="G126" s="94"/>
      <c r="H126" s="21"/>
      <c r="I126" s="46"/>
    </row>
    <row r="127" spans="1:9">
      <c r="A127" s="91" t="s">
        <v>99</v>
      </c>
      <c r="B127" s="20" t="s">
        <v>5</v>
      </c>
      <c r="C127" s="50">
        <f>SUM(C128:C131)</f>
        <v>2758909880</v>
      </c>
      <c r="D127" s="50">
        <f>SUM(D128:D131)</f>
        <v>3505750000</v>
      </c>
      <c r="E127" s="51">
        <f>I127/D127*100%</f>
        <v>0.51517293018612276</v>
      </c>
      <c r="F127" s="50">
        <f>SUM(F128:F131)</f>
        <v>1324953632</v>
      </c>
      <c r="G127" s="94">
        <f>F127/D127*100%</f>
        <v>0.37793728360550521</v>
      </c>
      <c r="H127" s="21" t="s">
        <v>0</v>
      </c>
      <c r="I127" s="50">
        <f>SUM(I128:I131)</f>
        <v>1806067500</v>
      </c>
    </row>
    <row r="128" spans="1:9" ht="30">
      <c r="A128" s="37" t="s">
        <v>33</v>
      </c>
      <c r="B128" s="38" t="s">
        <v>30</v>
      </c>
      <c r="C128" s="39"/>
      <c r="D128" s="39"/>
      <c r="E128" s="77"/>
      <c r="F128" s="80"/>
      <c r="G128" s="96"/>
      <c r="H128" s="24" t="s">
        <v>27</v>
      </c>
      <c r="I128" s="46"/>
    </row>
    <row r="129" spans="1:9" ht="30">
      <c r="A129" s="40" t="s">
        <v>82</v>
      </c>
      <c r="B129" s="40" t="s">
        <v>83</v>
      </c>
      <c r="C129" s="41">
        <f>SUM(C62)</f>
        <v>178159880</v>
      </c>
      <c r="D129" s="41">
        <f>SUM(D62)</f>
        <v>200000000</v>
      </c>
      <c r="E129" s="69">
        <f t="shared" ref="E129:E131" si="20">I129/D129*100%</f>
        <v>0.94</v>
      </c>
      <c r="F129" s="41">
        <f>SUM(F62)</f>
        <v>161085030</v>
      </c>
      <c r="G129" s="95">
        <f t="shared" ref="G129:G131" si="21">F129/D129*100%</f>
        <v>0.80542515000000003</v>
      </c>
      <c r="H129" s="29" t="s">
        <v>57</v>
      </c>
      <c r="I129" s="41">
        <f>SUM(I62)</f>
        <v>188000000</v>
      </c>
    </row>
    <row r="130" spans="1:9" ht="30">
      <c r="A130" s="37" t="s">
        <v>34</v>
      </c>
      <c r="B130" s="38" t="s">
        <v>31</v>
      </c>
      <c r="C130" s="72"/>
      <c r="D130" s="72"/>
      <c r="E130" s="69"/>
      <c r="F130" s="80"/>
      <c r="G130" s="95"/>
      <c r="H130" s="24" t="s">
        <v>27</v>
      </c>
      <c r="I130" s="46"/>
    </row>
    <row r="131" spans="1:9">
      <c r="A131" s="40" t="s">
        <v>86</v>
      </c>
      <c r="B131" s="40" t="s">
        <v>87</v>
      </c>
      <c r="C131" s="70">
        <f>SUM(C65:C66)</f>
        <v>2580750000</v>
      </c>
      <c r="D131" s="70">
        <f>SUM(D65:D66)</f>
        <v>3305750000</v>
      </c>
      <c r="E131" s="69">
        <f t="shared" si="20"/>
        <v>0.48947061937533087</v>
      </c>
      <c r="F131" s="70">
        <f>SUM(F65:F66)</f>
        <v>1163868602</v>
      </c>
      <c r="G131" s="95">
        <f t="shared" si="21"/>
        <v>0.35207399289117447</v>
      </c>
      <c r="H131" s="29" t="s">
        <v>57</v>
      </c>
      <c r="I131" s="70">
        <f>SUM(I65:I66)</f>
        <v>1618067500</v>
      </c>
    </row>
    <row r="132" spans="1:9">
      <c r="A132" s="20"/>
      <c r="B132" s="20"/>
      <c r="C132" s="50"/>
      <c r="D132" s="50"/>
      <c r="E132" s="51"/>
      <c r="F132" s="79"/>
      <c r="G132" s="94"/>
      <c r="H132" s="21"/>
      <c r="I132" s="46"/>
    </row>
    <row r="133" spans="1:9">
      <c r="A133" s="91" t="s">
        <v>100</v>
      </c>
      <c r="B133" s="20" t="s">
        <v>101</v>
      </c>
      <c r="C133" s="50">
        <f>SUM(C134:C137)</f>
        <v>2121414075</v>
      </c>
      <c r="D133" s="50">
        <f>SUM(D134:D137)</f>
        <v>2729060000</v>
      </c>
      <c r="E133" s="51">
        <f>I133/D133*100%</f>
        <v>0.80232981319575236</v>
      </c>
      <c r="F133" s="50">
        <f>SUM(F134:F137)</f>
        <v>1624107075</v>
      </c>
      <c r="G133" s="94">
        <f>F133/D133*100%</f>
        <v>0.59511592819505621</v>
      </c>
      <c r="H133" s="21" t="s">
        <v>0</v>
      </c>
      <c r="I133" s="50">
        <f>SUM(I134:I137)</f>
        <v>2189606200</v>
      </c>
    </row>
    <row r="134" spans="1:9" ht="30">
      <c r="A134" s="37" t="s">
        <v>33</v>
      </c>
      <c r="B134" s="38" t="s">
        <v>30</v>
      </c>
      <c r="C134" s="39"/>
      <c r="D134" s="39"/>
      <c r="E134" s="77"/>
      <c r="F134" s="80"/>
      <c r="G134" s="96"/>
      <c r="H134" s="24" t="s">
        <v>27</v>
      </c>
      <c r="I134" s="46"/>
    </row>
    <row r="135" spans="1:9" ht="30">
      <c r="A135" s="40" t="s">
        <v>82</v>
      </c>
      <c r="B135" s="40" t="s">
        <v>83</v>
      </c>
      <c r="C135" s="41">
        <f>SUM(C71)</f>
        <v>67354075</v>
      </c>
      <c r="D135" s="41">
        <f>SUM(D71)</f>
        <v>100000000</v>
      </c>
      <c r="E135" s="69">
        <f t="shared" ref="E135:E137" si="22">I135/D135*100%</f>
        <v>0.9</v>
      </c>
      <c r="F135" s="41">
        <f>SUM(F71)</f>
        <v>59872375</v>
      </c>
      <c r="G135" s="95">
        <f t="shared" ref="G135:G137" si="23">F135/D135*100%</f>
        <v>0.59872375</v>
      </c>
      <c r="H135" s="29" t="s">
        <v>57</v>
      </c>
      <c r="I135" s="41">
        <f>SUM(I71)</f>
        <v>90000000</v>
      </c>
    </row>
    <row r="136" spans="1:9" ht="30">
      <c r="A136" s="37" t="s">
        <v>34</v>
      </c>
      <c r="B136" s="38" t="s">
        <v>31</v>
      </c>
      <c r="C136" s="72"/>
      <c r="D136" s="72"/>
      <c r="E136" s="69"/>
      <c r="F136" s="80"/>
      <c r="G136" s="95"/>
      <c r="H136" s="24" t="s">
        <v>27</v>
      </c>
      <c r="I136" s="46"/>
    </row>
    <row r="137" spans="1:9">
      <c r="A137" s="40" t="s">
        <v>86</v>
      </c>
      <c r="B137" s="40" t="s">
        <v>87</v>
      </c>
      <c r="C137" s="70">
        <f>SUM(C74:C75)</f>
        <v>2054060000</v>
      </c>
      <c r="D137" s="70">
        <f>SUM(D74:D75)</f>
        <v>2629060000</v>
      </c>
      <c r="E137" s="69">
        <f t="shared" si="22"/>
        <v>0.79861479007706171</v>
      </c>
      <c r="F137" s="70">
        <f>SUM(F74:F75)</f>
        <v>1564234700</v>
      </c>
      <c r="G137" s="95">
        <f t="shared" si="23"/>
        <v>0.59497869961126792</v>
      </c>
      <c r="H137" s="29" t="s">
        <v>57</v>
      </c>
      <c r="I137" s="70">
        <f>SUM(I74:I75)</f>
        <v>2099606200</v>
      </c>
    </row>
    <row r="138" spans="1:9">
      <c r="A138" s="20"/>
      <c r="B138" s="20"/>
      <c r="C138" s="50"/>
      <c r="D138" s="50"/>
      <c r="E138" s="51"/>
      <c r="F138" s="79"/>
      <c r="G138" s="94"/>
      <c r="H138" s="21"/>
      <c r="I138" s="46"/>
    </row>
    <row r="139" spans="1:9">
      <c r="A139" s="91" t="s">
        <v>102</v>
      </c>
      <c r="B139" s="20" t="s">
        <v>6</v>
      </c>
      <c r="C139" s="50">
        <f>SUM(C140:C143)</f>
        <v>3872885800</v>
      </c>
      <c r="D139" s="50">
        <f>SUM(D140:D143)</f>
        <v>4978230000</v>
      </c>
      <c r="E139" s="51">
        <f>I139/D139*100%</f>
        <v>0.90450611964493399</v>
      </c>
      <c r="F139" s="79">
        <f>SUM(F140:F143)</f>
        <v>3651827200</v>
      </c>
      <c r="G139" s="94">
        <f>F139/D139*100%</f>
        <v>0.73355935744230383</v>
      </c>
      <c r="H139" s="21" t="s">
        <v>0</v>
      </c>
      <c r="I139" s="46">
        <f>SUM(I140:I143)</f>
        <v>4502839500</v>
      </c>
    </row>
    <row r="140" spans="1:9" ht="30">
      <c r="A140" s="37" t="s">
        <v>33</v>
      </c>
      <c r="B140" s="38" t="s">
        <v>30</v>
      </c>
      <c r="C140" s="39"/>
      <c r="D140" s="39"/>
      <c r="E140" s="54"/>
      <c r="F140" s="68"/>
      <c r="G140" s="96"/>
      <c r="H140" s="24" t="s">
        <v>27</v>
      </c>
      <c r="I140" s="46"/>
    </row>
    <row r="141" spans="1:9" ht="30">
      <c r="A141" s="40" t="s">
        <v>82</v>
      </c>
      <c r="B141" s="40" t="s">
        <v>83</v>
      </c>
      <c r="C141" s="41">
        <f>SUM(C80)</f>
        <v>69655800</v>
      </c>
      <c r="D141" s="41">
        <f>SUM(D80)</f>
        <v>100000000</v>
      </c>
      <c r="E141" s="69">
        <f t="shared" ref="E141:E143" si="24">I141/D141*100%</f>
        <v>0.95</v>
      </c>
      <c r="F141" s="41">
        <f>SUM(F80)</f>
        <v>60994400</v>
      </c>
      <c r="G141" s="95">
        <f t="shared" ref="G141:G143" si="25">F141/D141*100%</f>
        <v>0.60994400000000004</v>
      </c>
      <c r="H141" s="29" t="s">
        <v>57</v>
      </c>
      <c r="I141" s="41">
        <f>SUM(I80)</f>
        <v>95000000</v>
      </c>
    </row>
    <row r="142" spans="1:9" ht="30">
      <c r="A142" s="37" t="s">
        <v>34</v>
      </c>
      <c r="B142" s="38" t="s">
        <v>31</v>
      </c>
      <c r="C142" s="72"/>
      <c r="D142" s="72"/>
      <c r="E142" s="69"/>
      <c r="F142" s="68"/>
      <c r="G142" s="95"/>
      <c r="H142" s="24" t="s">
        <v>27</v>
      </c>
      <c r="I142" s="46"/>
    </row>
    <row r="143" spans="1:9">
      <c r="A143" s="40" t="s">
        <v>86</v>
      </c>
      <c r="B143" s="40" t="s">
        <v>87</v>
      </c>
      <c r="C143" s="70">
        <f>SUM(C82:C84)</f>
        <v>3803230000</v>
      </c>
      <c r="D143" s="70">
        <f>SUM(D82:D84)</f>
        <v>4878230000</v>
      </c>
      <c r="E143" s="69">
        <f t="shared" si="24"/>
        <v>0.90357352974337002</v>
      </c>
      <c r="F143" s="70">
        <f>SUM(F82:F84)</f>
        <v>3590832800</v>
      </c>
      <c r="G143" s="95">
        <f t="shared" si="25"/>
        <v>0.7360933781310024</v>
      </c>
      <c r="H143" s="29" t="s">
        <v>57</v>
      </c>
      <c r="I143" s="70">
        <f>SUM(I82:I84)</f>
        <v>4407839500</v>
      </c>
    </row>
    <row r="144" spans="1:9">
      <c r="A144" s="44"/>
      <c r="B144" s="7"/>
      <c r="C144" s="8"/>
      <c r="D144" s="8"/>
      <c r="E144" s="44"/>
      <c r="F144" s="6"/>
      <c r="G144" s="98"/>
      <c r="H144" s="44"/>
      <c r="I144" s="6"/>
    </row>
    <row r="145" spans="1:15">
      <c r="A145" s="44"/>
      <c r="B145" s="7"/>
      <c r="C145" s="8"/>
      <c r="D145" s="8"/>
      <c r="E145" s="44"/>
      <c r="F145" s="6"/>
      <c r="G145" s="98"/>
      <c r="H145" s="44"/>
      <c r="I145" s="6"/>
    </row>
    <row r="146" spans="1:15">
      <c r="A146" s="44"/>
      <c r="B146" s="7"/>
      <c r="C146" s="8"/>
      <c r="D146" s="8"/>
      <c r="E146" s="44"/>
      <c r="F146" s="6"/>
      <c r="G146" s="98"/>
      <c r="H146" s="44"/>
      <c r="I146" s="6"/>
    </row>
    <row r="147" spans="1:15">
      <c r="A147" s="44"/>
      <c r="B147" s="7"/>
      <c r="C147" s="8"/>
      <c r="D147" s="8"/>
      <c r="E147" s="44"/>
      <c r="F147" s="6"/>
      <c r="G147" s="98"/>
      <c r="H147" s="44"/>
      <c r="I147" s="6"/>
    </row>
    <row r="148" spans="1:15" ht="23.25">
      <c r="A148" s="137" t="s">
        <v>48</v>
      </c>
      <c r="B148" s="137"/>
      <c r="C148" s="137"/>
      <c r="D148" s="137"/>
      <c r="E148" s="137"/>
      <c r="F148" s="137"/>
      <c r="G148" s="137"/>
      <c r="H148" s="137"/>
      <c r="I148" s="6"/>
    </row>
    <row r="149" spans="1:15">
      <c r="A149" s="10"/>
      <c r="B149" s="11"/>
      <c r="C149" s="12"/>
      <c r="D149" s="12"/>
      <c r="E149" s="12"/>
      <c r="F149" s="10"/>
      <c r="G149" s="99"/>
      <c r="H149" s="12"/>
      <c r="I149" s="6"/>
    </row>
    <row r="150" spans="1:15">
      <c r="A150" s="13" t="s">
        <v>43</v>
      </c>
      <c r="B150" s="5" t="str">
        <f>B4</f>
        <v>: Oktober 2022</v>
      </c>
      <c r="C150" s="12"/>
      <c r="D150" s="12"/>
      <c r="E150" s="12"/>
      <c r="F150" s="10"/>
      <c r="G150" s="99"/>
      <c r="H150" s="12"/>
      <c r="I150" s="6"/>
    </row>
    <row r="151" spans="1:15">
      <c r="A151" s="3" t="s">
        <v>44</v>
      </c>
      <c r="B151" s="138" t="s">
        <v>92</v>
      </c>
      <c r="C151" s="138"/>
      <c r="D151" s="138"/>
      <c r="E151" s="138"/>
      <c r="F151" s="138"/>
      <c r="G151" s="138"/>
      <c r="H151" s="138"/>
      <c r="I151" s="6"/>
    </row>
    <row r="152" spans="1:15">
      <c r="A152" s="139" t="s">
        <v>26</v>
      </c>
      <c r="B152" s="139" t="s">
        <v>27</v>
      </c>
      <c r="C152" s="142" t="s">
        <v>46</v>
      </c>
      <c r="D152" s="142"/>
      <c r="E152" s="143" t="s">
        <v>37</v>
      </c>
      <c r="F152" s="144"/>
      <c r="G152" s="145"/>
      <c r="H152" s="139" t="s">
        <v>2</v>
      </c>
      <c r="I152" s="6"/>
    </row>
    <row r="153" spans="1:15">
      <c r="A153" s="140"/>
      <c r="B153" s="140"/>
      <c r="C153" s="142"/>
      <c r="D153" s="142"/>
      <c r="E153" s="4" t="s">
        <v>38</v>
      </c>
      <c r="F153" s="143" t="s">
        <v>39</v>
      </c>
      <c r="G153" s="145"/>
      <c r="H153" s="140"/>
      <c r="I153" s="6"/>
    </row>
    <row r="154" spans="1:15">
      <c r="A154" s="141"/>
      <c r="B154" s="141"/>
      <c r="C154" s="4" t="s">
        <v>53</v>
      </c>
      <c r="D154" s="92" t="s">
        <v>54</v>
      </c>
      <c r="E154" s="1" t="s">
        <v>40</v>
      </c>
      <c r="F154" s="1" t="s">
        <v>41</v>
      </c>
      <c r="G154" s="100" t="s">
        <v>40</v>
      </c>
      <c r="H154" s="141"/>
      <c r="I154" s="6"/>
    </row>
    <row r="155" spans="1:15">
      <c r="A155" s="14" t="s">
        <v>93</v>
      </c>
      <c r="B155" s="36" t="s">
        <v>3</v>
      </c>
      <c r="C155" s="17">
        <f>C157+C161+C165+C169+C173+C177</f>
        <v>32438551243</v>
      </c>
      <c r="D155" s="17">
        <f>D157+D161+D165+D169+D173+D177</f>
        <v>41009481890</v>
      </c>
      <c r="E155" s="45">
        <f>I155/D155*100%</f>
        <v>0.71843402179836702</v>
      </c>
      <c r="F155" s="67">
        <f>F157+F161+F165+F169+F173+F177</f>
        <v>23330427300</v>
      </c>
      <c r="G155" s="93">
        <f>F155/D155*100%</f>
        <v>0.56890324443940443</v>
      </c>
      <c r="H155" s="18" t="s">
        <v>1</v>
      </c>
      <c r="I155" s="46">
        <f>I157+I161+I165+I169+I173+I177</f>
        <v>29462607006.099998</v>
      </c>
      <c r="M155" s="49">
        <f>D155-D101</f>
        <v>0</v>
      </c>
      <c r="N155" s="49">
        <f t="shared" ref="N155:O155" si="26">E155-E101</f>
        <v>0</v>
      </c>
      <c r="O155" s="49">
        <f t="shared" si="26"/>
        <v>0</v>
      </c>
    </row>
    <row r="156" spans="1:15" ht="16.5">
      <c r="A156" s="14"/>
      <c r="B156" s="36"/>
      <c r="C156" s="17"/>
      <c r="D156" s="17"/>
      <c r="E156" s="45"/>
      <c r="F156" s="48"/>
      <c r="G156" s="93"/>
      <c r="H156" s="18"/>
      <c r="I156" s="46"/>
    </row>
    <row r="157" spans="1:15">
      <c r="A157" s="19" t="s">
        <v>94</v>
      </c>
      <c r="B157" s="20" t="s">
        <v>3</v>
      </c>
      <c r="C157" s="50">
        <f>SUM(C158:C159)</f>
        <v>10119995088</v>
      </c>
      <c r="D157" s="50">
        <f>SUM(D158:D159)</f>
        <v>12335359240</v>
      </c>
      <c r="E157" s="51">
        <f>I157/D157*100%</f>
        <v>0.87748052517196085</v>
      </c>
      <c r="F157" s="50">
        <f>SUM(F158:F159)</f>
        <v>9368904527</v>
      </c>
      <c r="G157" s="94">
        <f>F157/D157*100%</f>
        <v>0.75951614741947315</v>
      </c>
      <c r="H157" s="21" t="s">
        <v>0</v>
      </c>
      <c r="I157" s="50">
        <f>SUM(I158:I159)</f>
        <v>10824037504.1</v>
      </c>
    </row>
    <row r="158" spans="1:15" ht="30">
      <c r="A158" s="42" t="s">
        <v>32</v>
      </c>
      <c r="B158" s="40" t="s">
        <v>19</v>
      </c>
      <c r="C158" s="41">
        <f>SUM(C105:C111)</f>
        <v>9470444288</v>
      </c>
      <c r="D158" s="41">
        <f>SUM(D105:D111)</f>
        <v>11610808440</v>
      </c>
      <c r="E158" s="69">
        <f>I158/D158*100%</f>
        <v>0.88855586563272937</v>
      </c>
      <c r="F158" s="41">
        <f>SUM(F105:F111)</f>
        <v>8974124248</v>
      </c>
      <c r="G158" s="95">
        <f>F158/D158*100%</f>
        <v>0.7729112313216322</v>
      </c>
      <c r="H158" s="29" t="s">
        <v>27</v>
      </c>
      <c r="I158" s="41">
        <f>SUM(I105:I111)</f>
        <v>10316851944.1</v>
      </c>
    </row>
    <row r="159" spans="1:15" ht="30">
      <c r="A159" s="42" t="s">
        <v>33</v>
      </c>
      <c r="B159" s="40" t="s">
        <v>30</v>
      </c>
      <c r="C159" s="70">
        <f>SUM(C113)</f>
        <v>649550800</v>
      </c>
      <c r="D159" s="70">
        <f>SUM(D113)</f>
        <v>724550800</v>
      </c>
      <c r="E159" s="69">
        <f t="shared" ref="E159" si="27">I159/D159*100%</f>
        <v>0.7</v>
      </c>
      <c r="F159" s="70">
        <f>SUM(F113)</f>
        <v>394780279</v>
      </c>
      <c r="G159" s="95">
        <f t="shared" ref="G159" si="28">F159/D159*100%</f>
        <v>0.54486211180775734</v>
      </c>
      <c r="H159" s="29" t="s">
        <v>27</v>
      </c>
      <c r="I159" s="70">
        <f>SUM(I113)</f>
        <v>507185559.99999994</v>
      </c>
    </row>
    <row r="160" spans="1:15">
      <c r="A160" s="74"/>
      <c r="B160" s="74"/>
      <c r="C160" s="75"/>
      <c r="D160" s="75"/>
      <c r="E160" s="76"/>
      <c r="F160" s="90"/>
      <c r="G160" s="102"/>
      <c r="H160" s="60"/>
      <c r="I160" s="46"/>
    </row>
    <row r="161" spans="1:9">
      <c r="A161" s="91" t="s">
        <v>96</v>
      </c>
      <c r="B161" s="20" t="s">
        <v>97</v>
      </c>
      <c r="C161" s="50">
        <f>SUM(C162:C163)</f>
        <v>3505442850</v>
      </c>
      <c r="D161" s="50">
        <f>SUM(D162:D163)</f>
        <v>4521982650</v>
      </c>
      <c r="E161" s="51">
        <f>I161/D161*100%</f>
        <v>0.71648357651261663</v>
      </c>
      <c r="F161" s="79">
        <f>SUM(F162:F163)</f>
        <v>2749225750</v>
      </c>
      <c r="G161" s="94">
        <f>F161/D161*100%</f>
        <v>0.60796910620610189</v>
      </c>
      <c r="H161" s="21" t="s">
        <v>0</v>
      </c>
      <c r="I161" s="46">
        <f>SUM(I162:I163)</f>
        <v>3239926302</v>
      </c>
    </row>
    <row r="162" spans="1:9" ht="30">
      <c r="A162" s="42" t="s">
        <v>33</v>
      </c>
      <c r="B162" s="40" t="s">
        <v>30</v>
      </c>
      <c r="C162" s="41">
        <f>SUM(C117)</f>
        <v>58460200</v>
      </c>
      <c r="D162" s="41">
        <f>SUM(D117)</f>
        <v>100000000</v>
      </c>
      <c r="E162" s="69">
        <f>I162/D162*100%</f>
        <v>0.89</v>
      </c>
      <c r="F162" s="41">
        <f>SUM(F117)</f>
        <v>49583850</v>
      </c>
      <c r="G162" s="95">
        <f>F162/D162*100%</f>
        <v>0.49583850000000002</v>
      </c>
      <c r="H162" s="29" t="s">
        <v>27</v>
      </c>
      <c r="I162" s="41">
        <f>SUM(I117)</f>
        <v>89000000</v>
      </c>
    </row>
    <row r="163" spans="1:9" ht="30">
      <c r="A163" s="42" t="s">
        <v>34</v>
      </c>
      <c r="B163" s="40" t="s">
        <v>31</v>
      </c>
      <c r="C163" s="70">
        <f>SUM(C119:C119)</f>
        <v>3446982650</v>
      </c>
      <c r="D163" s="70">
        <f>SUM(D119:D119)</f>
        <v>4421982650</v>
      </c>
      <c r="E163" s="69">
        <f t="shared" ref="E163" si="29">I163/D163*100%</f>
        <v>0.71255962571449705</v>
      </c>
      <c r="F163" s="70">
        <f>SUM(F119:F119)</f>
        <v>2699641900</v>
      </c>
      <c r="G163" s="95">
        <f t="shared" ref="G163" si="30">F163/D163*100%</f>
        <v>0.61050486030287798</v>
      </c>
      <c r="H163" s="29" t="s">
        <v>27</v>
      </c>
      <c r="I163" s="70">
        <f>SUM(I119:I119)</f>
        <v>3150926302</v>
      </c>
    </row>
    <row r="164" spans="1:9">
      <c r="A164" s="20"/>
      <c r="B164" s="20"/>
      <c r="C164" s="50"/>
      <c r="D164" s="50"/>
      <c r="E164" s="51"/>
      <c r="F164" s="50"/>
      <c r="G164" s="94"/>
      <c r="H164" s="21"/>
      <c r="I164" s="50"/>
    </row>
    <row r="165" spans="1:9">
      <c r="A165" s="91" t="s">
        <v>98</v>
      </c>
      <c r="B165" s="20" t="s">
        <v>4</v>
      </c>
      <c r="C165" s="50">
        <f>SUM(C166:C167)</f>
        <v>10059903550</v>
      </c>
      <c r="D165" s="50">
        <f>SUM(D166:D167)</f>
        <v>12939100000</v>
      </c>
      <c r="E165" s="51">
        <f>I165/D165*100%</f>
        <v>0.5332774304240635</v>
      </c>
      <c r="F165" s="79">
        <f>SUM(F166:F167)</f>
        <v>4611409116</v>
      </c>
      <c r="G165" s="94">
        <f>F165/D165*100%</f>
        <v>0.35639334389563415</v>
      </c>
      <c r="H165" s="21" t="s">
        <v>0</v>
      </c>
      <c r="I165" s="46">
        <f>SUM(I166:I167)</f>
        <v>6900130000</v>
      </c>
    </row>
    <row r="166" spans="1:9" ht="30">
      <c r="A166" s="42" t="s">
        <v>33</v>
      </c>
      <c r="B166" s="40" t="s">
        <v>30</v>
      </c>
      <c r="C166" s="41">
        <f>SUM(C123)</f>
        <v>70803550</v>
      </c>
      <c r="D166" s="41">
        <f>SUM(D123)</f>
        <v>100000000</v>
      </c>
      <c r="E166" s="69">
        <f>I166/D166*100%</f>
        <v>0.45</v>
      </c>
      <c r="F166" s="41">
        <f>SUM(F123)</f>
        <v>35495750</v>
      </c>
      <c r="G166" s="95">
        <f>F166/D166*100%</f>
        <v>0.35495749999999998</v>
      </c>
      <c r="H166" s="29" t="s">
        <v>27</v>
      </c>
      <c r="I166" s="41">
        <f>SUM(I123)</f>
        <v>45000000</v>
      </c>
    </row>
    <row r="167" spans="1:9" ht="30">
      <c r="A167" s="42" t="s">
        <v>34</v>
      </c>
      <c r="B167" s="40" t="s">
        <v>31</v>
      </c>
      <c r="C167" s="70">
        <f>SUM(C125:C125)</f>
        <v>9989100000</v>
      </c>
      <c r="D167" s="70">
        <f>SUM(D125:D125)</f>
        <v>12839100000</v>
      </c>
      <c r="E167" s="69">
        <f t="shared" ref="E167" si="31">I167/D167*100%</f>
        <v>0.53392605400690074</v>
      </c>
      <c r="F167" s="70">
        <f>SUM(F125:F125)</f>
        <v>4575913366</v>
      </c>
      <c r="G167" s="95">
        <f t="shared" ref="G167" si="32">F167/D167*100%</f>
        <v>0.35640452726437211</v>
      </c>
      <c r="H167" s="29" t="s">
        <v>27</v>
      </c>
      <c r="I167" s="70">
        <f>SUM(I125:I125)</f>
        <v>6855130000</v>
      </c>
    </row>
    <row r="168" spans="1:9">
      <c r="A168" s="20"/>
      <c r="B168" s="20"/>
      <c r="C168" s="50"/>
      <c r="D168" s="50"/>
      <c r="E168" s="51"/>
      <c r="F168" s="79"/>
      <c r="G168" s="94"/>
      <c r="H168" s="21"/>
      <c r="I168" s="46"/>
    </row>
    <row r="169" spans="1:9">
      <c r="A169" s="91" t="s">
        <v>99</v>
      </c>
      <c r="B169" s="20" t="s">
        <v>5</v>
      </c>
      <c r="C169" s="50">
        <f>SUM(C170:C171)</f>
        <v>2758909880</v>
      </c>
      <c r="D169" s="50">
        <f>SUM(D170:D171)</f>
        <v>3505750000</v>
      </c>
      <c r="E169" s="51">
        <f>I169/D169*100%</f>
        <v>0.51517293018612276</v>
      </c>
      <c r="F169" s="79">
        <f>SUM(F170:F171)</f>
        <v>1324953632</v>
      </c>
      <c r="G169" s="94">
        <f>F169/D169*100%</f>
        <v>0.37793728360550521</v>
      </c>
      <c r="H169" s="21" t="s">
        <v>0</v>
      </c>
      <c r="I169" s="46">
        <f>SUM(I170:I171)</f>
        <v>1806067500</v>
      </c>
    </row>
    <row r="170" spans="1:9" ht="30">
      <c r="A170" s="42" t="s">
        <v>33</v>
      </c>
      <c r="B170" s="40" t="s">
        <v>30</v>
      </c>
      <c r="C170" s="41">
        <f>SUM(C129)</f>
        <v>178159880</v>
      </c>
      <c r="D170" s="41">
        <f>SUM(D129)</f>
        <v>200000000</v>
      </c>
      <c r="E170" s="69">
        <f>I170/D170*100%</f>
        <v>0.94</v>
      </c>
      <c r="F170" s="41">
        <f>SUM(F129)</f>
        <v>161085030</v>
      </c>
      <c r="G170" s="95">
        <f>F170/D170*100%</f>
        <v>0.80542515000000003</v>
      </c>
      <c r="H170" s="29" t="s">
        <v>27</v>
      </c>
      <c r="I170" s="41">
        <f>SUM(I129)</f>
        <v>188000000</v>
      </c>
    </row>
    <row r="171" spans="1:9" ht="30">
      <c r="A171" s="42" t="s">
        <v>34</v>
      </c>
      <c r="B171" s="40" t="s">
        <v>31</v>
      </c>
      <c r="C171" s="70">
        <f>SUM(C131:C131)</f>
        <v>2580750000</v>
      </c>
      <c r="D171" s="70">
        <f>SUM(D131:D131)</f>
        <v>3305750000</v>
      </c>
      <c r="E171" s="69">
        <f t="shared" ref="E171" si="33">I171/D171*100%</f>
        <v>0.48947061937533087</v>
      </c>
      <c r="F171" s="70">
        <f>SUM(F131:F131)</f>
        <v>1163868602</v>
      </c>
      <c r="G171" s="95">
        <f t="shared" ref="G171" si="34">F171/D171*100%</f>
        <v>0.35207399289117447</v>
      </c>
      <c r="H171" s="29" t="s">
        <v>27</v>
      </c>
      <c r="I171" s="70">
        <f>SUM(I131:I131)</f>
        <v>1618067500</v>
      </c>
    </row>
    <row r="172" spans="1:9">
      <c r="A172" s="20"/>
      <c r="B172" s="20"/>
      <c r="C172" s="50"/>
      <c r="D172" s="50"/>
      <c r="E172" s="51"/>
      <c r="F172" s="79"/>
      <c r="G172" s="94"/>
      <c r="H172" s="21"/>
      <c r="I172" s="46"/>
    </row>
    <row r="173" spans="1:9">
      <c r="A173" s="91" t="s">
        <v>100</v>
      </c>
      <c r="B173" s="20" t="s">
        <v>101</v>
      </c>
      <c r="C173" s="50">
        <f>SUM(C174:C175)</f>
        <v>2121414075</v>
      </c>
      <c r="D173" s="50">
        <f>SUM(D174:D175)</f>
        <v>2729060000</v>
      </c>
      <c r="E173" s="51">
        <f>I173/D173*100%</f>
        <v>0.80232981319575236</v>
      </c>
      <c r="F173" s="79">
        <f>SUM(F174:F175)</f>
        <v>1624107075</v>
      </c>
      <c r="G173" s="94">
        <f>F173/D173*100%</f>
        <v>0.59511592819505621</v>
      </c>
      <c r="H173" s="21" t="s">
        <v>0</v>
      </c>
      <c r="I173" s="46">
        <f>SUM(I174:I175)</f>
        <v>2189606200</v>
      </c>
    </row>
    <row r="174" spans="1:9" ht="30">
      <c r="A174" s="42" t="s">
        <v>33</v>
      </c>
      <c r="B174" s="40" t="s">
        <v>30</v>
      </c>
      <c r="C174" s="41">
        <f>SUM(C135)</f>
        <v>67354075</v>
      </c>
      <c r="D174" s="41">
        <f>SUM(D135)</f>
        <v>100000000</v>
      </c>
      <c r="E174" s="69">
        <f>I174/D174*100%</f>
        <v>0.9</v>
      </c>
      <c r="F174" s="41">
        <f>SUM(F135)</f>
        <v>59872375</v>
      </c>
      <c r="G174" s="95">
        <f>F174/D174*100%</f>
        <v>0.59872375</v>
      </c>
      <c r="H174" s="29" t="s">
        <v>27</v>
      </c>
      <c r="I174" s="41">
        <f>SUM(I135)</f>
        <v>90000000</v>
      </c>
    </row>
    <row r="175" spans="1:9" ht="30">
      <c r="A175" s="42" t="s">
        <v>34</v>
      </c>
      <c r="B175" s="40" t="s">
        <v>31</v>
      </c>
      <c r="C175" s="70">
        <f>SUM(C137:C137)</f>
        <v>2054060000</v>
      </c>
      <c r="D175" s="70">
        <f>SUM(D137:D137)</f>
        <v>2629060000</v>
      </c>
      <c r="E175" s="69">
        <f t="shared" ref="E175" si="35">I175/D175*100%</f>
        <v>0.79861479007706171</v>
      </c>
      <c r="F175" s="70">
        <f>SUM(F137:F137)</f>
        <v>1564234700</v>
      </c>
      <c r="G175" s="95">
        <f t="shared" ref="G175" si="36">F175/D175*100%</f>
        <v>0.59497869961126792</v>
      </c>
      <c r="H175" s="29" t="s">
        <v>27</v>
      </c>
      <c r="I175" s="70">
        <f>SUM(I137:I137)</f>
        <v>2099606200</v>
      </c>
    </row>
    <row r="176" spans="1:9">
      <c r="A176" s="20"/>
      <c r="B176" s="20"/>
      <c r="C176" s="50"/>
      <c r="D176" s="50"/>
      <c r="E176" s="51"/>
      <c r="F176" s="79"/>
      <c r="G176" s="94"/>
      <c r="H176" s="21"/>
      <c r="I176" s="46"/>
    </row>
    <row r="177" spans="1:9">
      <c r="A177" s="91" t="s">
        <v>102</v>
      </c>
      <c r="B177" s="20" t="s">
        <v>6</v>
      </c>
      <c r="C177" s="50">
        <f>SUM(C178:C179)</f>
        <v>3872885800</v>
      </c>
      <c r="D177" s="50">
        <f>SUM(D178:D179)</f>
        <v>4978230000</v>
      </c>
      <c r="E177" s="51">
        <f>I177/D177*100%</f>
        <v>0.90450611964493399</v>
      </c>
      <c r="F177" s="79">
        <f>SUM(F178:F179)</f>
        <v>3651827200</v>
      </c>
      <c r="G177" s="94">
        <f>F177/D177*100%</f>
        <v>0.73355935744230383</v>
      </c>
      <c r="H177" s="21" t="s">
        <v>0</v>
      </c>
      <c r="I177" s="46">
        <f>SUM(I178:I179)</f>
        <v>4502839500</v>
      </c>
    </row>
    <row r="178" spans="1:9" ht="30">
      <c r="A178" s="42" t="s">
        <v>33</v>
      </c>
      <c r="B178" s="40" t="s">
        <v>30</v>
      </c>
      <c r="C178" s="41">
        <f>SUM(C141)</f>
        <v>69655800</v>
      </c>
      <c r="D178" s="41">
        <f>SUM(D141)</f>
        <v>100000000</v>
      </c>
      <c r="E178" s="69">
        <f>I178/D178*100%</f>
        <v>0.95</v>
      </c>
      <c r="F178" s="41">
        <f>SUM(F141)</f>
        <v>60994400</v>
      </c>
      <c r="G178" s="95">
        <f>F178/D178*100%</f>
        <v>0.60994400000000004</v>
      </c>
      <c r="H178" s="29" t="s">
        <v>27</v>
      </c>
      <c r="I178" s="41">
        <f>SUM(I141)</f>
        <v>95000000</v>
      </c>
    </row>
    <row r="179" spans="1:9" ht="30">
      <c r="A179" s="42" t="s">
        <v>34</v>
      </c>
      <c r="B179" s="40" t="s">
        <v>31</v>
      </c>
      <c r="C179" s="70">
        <f>SUM(C143:C143)</f>
        <v>3803230000</v>
      </c>
      <c r="D179" s="70">
        <f>SUM(D143:D143)</f>
        <v>4878230000</v>
      </c>
      <c r="E179" s="69">
        <f t="shared" ref="E179" si="37">I179/D179*100%</f>
        <v>0.90357352974337002</v>
      </c>
      <c r="F179" s="70">
        <f>SUM(F143:F143)</f>
        <v>3590832800</v>
      </c>
      <c r="G179" s="95">
        <f t="shared" ref="G179" si="38">F179/D179*100%</f>
        <v>0.7360933781310024</v>
      </c>
      <c r="H179" s="29" t="s">
        <v>27</v>
      </c>
      <c r="I179" s="70">
        <f>SUM(I143:I143)</f>
        <v>4407839500</v>
      </c>
    </row>
    <row r="185" spans="1:9" ht="23.25">
      <c r="A185" s="137" t="s">
        <v>48</v>
      </c>
      <c r="B185" s="137"/>
      <c r="C185" s="137"/>
      <c r="D185" s="137"/>
      <c r="E185" s="137"/>
      <c r="F185" s="137"/>
      <c r="G185" s="137"/>
      <c r="H185" s="137"/>
      <c r="I185" s="6"/>
    </row>
    <row r="186" spans="1:9">
      <c r="A186" s="10"/>
      <c r="B186" s="11"/>
      <c r="C186" s="12"/>
      <c r="D186" s="12"/>
      <c r="E186" s="12"/>
      <c r="F186" s="10"/>
      <c r="G186" s="99"/>
      <c r="H186" s="12"/>
      <c r="I186" s="6"/>
    </row>
    <row r="187" spans="1:9">
      <c r="A187" s="13" t="s">
        <v>43</v>
      </c>
      <c r="B187" s="5" t="str">
        <f>B4</f>
        <v>: Oktober 2022</v>
      </c>
      <c r="C187" s="12"/>
      <c r="D187" s="12"/>
      <c r="E187" s="12"/>
      <c r="F187" s="10"/>
      <c r="G187" s="99"/>
      <c r="H187" s="12"/>
      <c r="I187" s="6"/>
    </row>
    <row r="188" spans="1:9">
      <c r="A188" s="3" t="s">
        <v>44</v>
      </c>
      <c r="B188" s="138" t="s">
        <v>92</v>
      </c>
      <c r="C188" s="138"/>
      <c r="D188" s="138"/>
      <c r="E188" s="138"/>
      <c r="F188" s="138"/>
      <c r="G188" s="138"/>
      <c r="H188" s="138"/>
      <c r="I188" s="6"/>
    </row>
    <row r="189" spans="1:9">
      <c r="A189" s="139" t="s">
        <v>26</v>
      </c>
      <c r="B189" s="139" t="s">
        <v>27</v>
      </c>
      <c r="C189" s="142" t="s">
        <v>46</v>
      </c>
      <c r="D189" s="142"/>
      <c r="E189" s="143" t="s">
        <v>37</v>
      </c>
      <c r="F189" s="144"/>
      <c r="G189" s="145"/>
      <c r="H189" s="139" t="s">
        <v>2</v>
      </c>
      <c r="I189" s="6"/>
    </row>
    <row r="190" spans="1:9">
      <c r="A190" s="140"/>
      <c r="B190" s="140"/>
      <c r="C190" s="142"/>
      <c r="D190" s="142"/>
      <c r="E190" s="4" t="s">
        <v>38</v>
      </c>
      <c r="F190" s="143" t="s">
        <v>39</v>
      </c>
      <c r="G190" s="145"/>
      <c r="H190" s="140"/>
      <c r="I190" s="6"/>
    </row>
    <row r="191" spans="1:9">
      <c r="A191" s="141"/>
      <c r="B191" s="141"/>
      <c r="C191" s="4" t="s">
        <v>53</v>
      </c>
      <c r="D191" s="92" t="s">
        <v>54</v>
      </c>
      <c r="E191" s="1" t="s">
        <v>40</v>
      </c>
      <c r="F191" s="1" t="s">
        <v>41</v>
      </c>
      <c r="G191" s="100" t="s">
        <v>40</v>
      </c>
      <c r="H191" s="141"/>
      <c r="I191" s="6"/>
    </row>
    <row r="192" spans="1:9">
      <c r="A192" s="14" t="s">
        <v>93</v>
      </c>
      <c r="B192" s="36" t="s">
        <v>3</v>
      </c>
      <c r="C192" s="17">
        <f>SUM(C194:C196)</f>
        <v>32438551243</v>
      </c>
      <c r="D192" s="17">
        <f>SUM(D194:D196)</f>
        <v>41009481890</v>
      </c>
      <c r="E192" s="45">
        <f>I192/D192*100%</f>
        <v>0.71843402179836702</v>
      </c>
      <c r="F192" s="17">
        <f>SUM(F194:F196)</f>
        <v>23330427300</v>
      </c>
      <c r="G192" s="93">
        <f>F192/D192*100%</f>
        <v>0.56890324443940443</v>
      </c>
      <c r="H192" s="18" t="s">
        <v>1</v>
      </c>
      <c r="I192" s="17">
        <f>SUM(I194:I196)</f>
        <v>29462607006.099998</v>
      </c>
    </row>
    <row r="193" spans="1:15" ht="16.5">
      <c r="A193" s="14"/>
      <c r="B193" s="36"/>
      <c r="C193" s="17"/>
      <c r="D193" s="17"/>
      <c r="E193" s="45"/>
      <c r="F193" s="48"/>
      <c r="G193" s="93"/>
      <c r="H193" s="18"/>
      <c r="I193" s="46"/>
      <c r="M193" s="49">
        <f>D192-D155</f>
        <v>0</v>
      </c>
      <c r="N193" s="49">
        <f t="shared" ref="N193:O193" si="39">E192-E155</f>
        <v>0</v>
      </c>
      <c r="O193" s="49">
        <f t="shared" si="39"/>
        <v>0</v>
      </c>
    </row>
    <row r="194" spans="1:15" ht="30">
      <c r="A194" s="42" t="s">
        <v>32</v>
      </c>
      <c r="B194" s="40" t="s">
        <v>19</v>
      </c>
      <c r="C194" s="41">
        <f>C158</f>
        <v>9470444288</v>
      </c>
      <c r="D194" s="41">
        <f>D158</f>
        <v>11610808440</v>
      </c>
      <c r="E194" s="69">
        <f>I194/D194*100%</f>
        <v>0.88855586563272937</v>
      </c>
      <c r="F194" s="41">
        <f>F158</f>
        <v>8974124248</v>
      </c>
      <c r="G194" s="95">
        <f>F194/D194*100%</f>
        <v>0.7729112313216322</v>
      </c>
      <c r="H194" s="29" t="s">
        <v>27</v>
      </c>
      <c r="I194" s="41">
        <f>I158</f>
        <v>10316851944.1</v>
      </c>
    </row>
    <row r="195" spans="1:15" ht="30">
      <c r="A195" s="42" t="s">
        <v>33</v>
      </c>
      <c r="B195" s="40" t="s">
        <v>30</v>
      </c>
      <c r="C195" s="70">
        <f>C159+C162+C166+C170+C174+C178</f>
        <v>1093984305</v>
      </c>
      <c r="D195" s="70">
        <f>D159+D162+D166+D170+D174+D178</f>
        <v>1324550800</v>
      </c>
      <c r="E195" s="69">
        <f t="shared" ref="E195:E196" si="40">I195/D195*100%</f>
        <v>0.76568264501444561</v>
      </c>
      <c r="F195" s="70">
        <f>F159+F162+F166+F170+F174+F178</f>
        <v>761811684</v>
      </c>
      <c r="G195" s="95">
        <f t="shared" ref="G195:G196" si="41">F195/D195*100%</f>
        <v>0.57514720009228792</v>
      </c>
      <c r="H195" s="29" t="s">
        <v>27</v>
      </c>
      <c r="I195" s="70">
        <f>I159+I162+I166+I170+I174+I178</f>
        <v>1014185560</v>
      </c>
    </row>
    <row r="196" spans="1:15" ht="30">
      <c r="A196" s="42" t="s">
        <v>34</v>
      </c>
      <c r="B196" s="40" t="s">
        <v>31</v>
      </c>
      <c r="C196" s="70">
        <f>C163+C167+C171+C175+C179</f>
        <v>21874122650</v>
      </c>
      <c r="D196" s="70">
        <f>D163+D167+D171+D175+D179</f>
        <v>28074122650</v>
      </c>
      <c r="E196" s="69">
        <f t="shared" si="40"/>
        <v>0.64584634497919025</v>
      </c>
      <c r="F196" s="70">
        <f>F163+F167+F171+F175+F179</f>
        <v>13594491368</v>
      </c>
      <c r="G196" s="95">
        <f t="shared" si="41"/>
        <v>0.48423566205371693</v>
      </c>
      <c r="H196" s="29" t="s">
        <v>27</v>
      </c>
      <c r="I196" s="70">
        <f>I163+I167+I171+I175+I179</f>
        <v>18131569502</v>
      </c>
    </row>
  </sheetData>
  <sheetProtection formatCells="0" formatColumns="0" formatRows="0" insertColumns="0" insertRows="0" insertHyperlinks="0" deleteColumns="0" deleteRows="0" sort="0" autoFilter="0" pivotTables="0"/>
  <mergeCells count="32">
    <mergeCell ref="A2:H2"/>
    <mergeCell ref="B5:H5"/>
    <mergeCell ref="A6:A8"/>
    <mergeCell ref="B6:B8"/>
    <mergeCell ref="C6:D7"/>
    <mergeCell ref="E6:G6"/>
    <mergeCell ref="H6:H8"/>
    <mergeCell ref="F7:G7"/>
    <mergeCell ref="A94:H94"/>
    <mergeCell ref="B97:H97"/>
    <mergeCell ref="A98:A100"/>
    <mergeCell ref="B98:B100"/>
    <mergeCell ref="C98:D99"/>
    <mergeCell ref="E98:G98"/>
    <mergeCell ref="H98:H100"/>
    <mergeCell ref="F99:G99"/>
    <mergeCell ref="A148:H148"/>
    <mergeCell ref="B151:H151"/>
    <mergeCell ref="A152:A154"/>
    <mergeCell ref="B152:B154"/>
    <mergeCell ref="C152:D153"/>
    <mergeCell ref="E152:G152"/>
    <mergeCell ref="H152:H154"/>
    <mergeCell ref="F153:G153"/>
    <mergeCell ref="A185:H185"/>
    <mergeCell ref="B188:H188"/>
    <mergeCell ref="A189:A191"/>
    <mergeCell ref="B189:B191"/>
    <mergeCell ref="C189:D190"/>
    <mergeCell ref="E189:G189"/>
    <mergeCell ref="H189:H191"/>
    <mergeCell ref="F190:G190"/>
  </mergeCells>
  <pageMargins left="0.7" right="0.39370078740157483" top="0.55118110236220474" bottom="0.86614173228346458" header="0.31496062992125984" footer="0.31496062992125984"/>
  <pageSetup paperSize="14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31 Desember</vt:lpstr>
      <vt:lpstr>16 Desember</vt:lpstr>
      <vt:lpstr>13 Desember</vt:lpstr>
      <vt:lpstr>kec. sei pinang (Nov)</vt:lpstr>
      <vt:lpstr>kec. sei pinang</vt:lpstr>
      <vt:lpstr>'13 Desember'!Print_Area</vt:lpstr>
      <vt:lpstr>'16 Desember'!Print_Area</vt:lpstr>
      <vt:lpstr>'31 Desember'!Print_Area</vt:lpstr>
      <vt:lpstr>'kec. sei pinang'!Print_Area</vt:lpstr>
      <vt:lpstr>'kec. sei pinang (Nov)'!Print_Area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mantul</dc:creator>
  <cp:lastModifiedBy>user</cp:lastModifiedBy>
  <cp:lastPrinted>2023-01-02T02:24:43Z</cp:lastPrinted>
  <dcterms:created xsi:type="dcterms:W3CDTF">2021-01-23T00:02:19Z</dcterms:created>
  <dcterms:modified xsi:type="dcterms:W3CDTF">2023-01-05T00:35:10Z</dcterms:modified>
</cp:coreProperties>
</file>